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45" windowWidth="14940" windowHeight="7515" activeTab="0"/>
  </bookViews>
  <sheets>
    <sheet name="бланк заявки" sheetId="1" r:id="rId1"/>
    <sheet name="Лист1" sheetId="2" state="hidden" r:id="rId2"/>
    <sheet name="Лист2" sheetId="3" state="hidden" r:id="rId3"/>
    <sheet name="Лист3" sheetId="4" state="hidden" r:id="rId4"/>
  </sheets>
  <definedNames>
    <definedName name="_xlfn.IFERROR" hidden="1">#NAME?</definedName>
    <definedName name="Category">'Лист1'!$L$2:$L$3</definedName>
    <definedName name="client">'Лист1'!$A$28:$A$29</definedName>
    <definedName name="Delivery_Time">'Лист1'!$G$16:$G$22</definedName>
    <definedName name="Delivery_Time_1">'Лист1'!$G$16</definedName>
    <definedName name="dtime">'Лист1'!$U$2:$U$8</definedName>
    <definedName name="options">'Лист1'!$C$2:$C$9</definedName>
    <definedName name="options_1">'Лист1'!$C$2:$C$7</definedName>
    <definedName name="Pickup_Time">'Лист1'!$G$2:$G$3</definedName>
    <definedName name="Pickup_Time_1">'Лист1'!$G$2</definedName>
    <definedName name="Region">'Лист1'!$I$2:$I$107</definedName>
    <definedName name="Terminals">'Лист1'!$Q$2:$Q$169</definedName>
    <definedName name="wtime">'Лист1'!$T$2:$T$26</definedName>
    <definedName name="Z_EAE0770A_A2BD_4799_B344_ADEA57B720AA_.wvu.Cols" localSheetId="0" hidden="1">'бланк заявки'!$CB:$CC</definedName>
    <definedName name="Z_EAE0770A_A2BD_4799_B344_ADEA57B720AA_.wvu.PrintArea" localSheetId="0" hidden="1">'бланк заявки'!$A$1:$BW$149</definedName>
    <definedName name="Z_EAE0770A_A2BD_4799_B344_ADEA57B720AA_.wvu.Rows" localSheetId="0" hidden="1">'бланк заявки'!$129:$129</definedName>
    <definedName name="ДаНет">'Лист1'!$C$26:$C$27</definedName>
    <definedName name="ДоДвери">'Лист1'!$C$22:$C$23</definedName>
    <definedName name="_xlnm.Print_Area" localSheetId="0">'бланк заявки'!$A$1:$BW$149</definedName>
    <definedName name="Оплата" comment="Способ оплаты">'Лист1'!$B$28:$B$30</definedName>
    <definedName name="ОтДвери">'Лист1'!$C$20:$C$21</definedName>
    <definedName name="Услуга">'Лист1'!$A$2:$A$5</definedName>
    <definedName name="Услуги">'Лист1'!$A$2:$A$7</definedName>
  </definedNames>
  <calcPr fullCalcOnLoad="1"/>
</workbook>
</file>

<file path=xl/comments1.xml><?xml version="1.0" encoding="utf-8"?>
<comments xmlns="http://schemas.openxmlformats.org/spreadsheetml/2006/main">
  <authors>
    <author>dkozlikin</author>
    <author>puvarov</author>
    <author>Администратор</author>
  </authors>
  <commentList>
    <comment ref="N78" authorId="0">
      <text>
        <r>
          <rPr>
            <sz val="8"/>
            <rFont val="Tahoma"/>
            <family val="2"/>
          </rPr>
          <t>Необходимо ввести только название, без указания аббревиатуры «г.», «поселок» и прочее.</t>
        </r>
        <r>
          <rPr>
            <b/>
            <sz val="8"/>
            <rFont val="Tahoma"/>
            <family val="2"/>
          </rPr>
          <t xml:space="preserve">
Пример ввода населенного пункта:</t>
        </r>
        <r>
          <rPr>
            <sz val="8"/>
            <rFont val="Tahoma"/>
            <family val="2"/>
          </rPr>
          <t xml:space="preserve">
Для населенного пункта "г. Алматы", необходимо вводить "Алматы"</t>
        </r>
      </text>
    </comment>
    <comment ref="N81" authorId="0">
      <text>
        <r>
          <rPr>
            <sz val="8"/>
            <rFont val="Tahoma"/>
            <family val="2"/>
          </rPr>
          <t xml:space="preserve">Необходимо ввести только название если это улица, без указания аббревиатуры «проспект», «проезд» и прочее. Если же это проспект или проезд, аббревиатуру необходимо указать в конце.
Если в населенном пункте отсутствует улица, необходимо вводить "Нет"
</t>
        </r>
        <r>
          <rPr>
            <b/>
            <sz val="8"/>
            <rFont val="Tahoma"/>
            <family val="2"/>
          </rPr>
          <t xml:space="preserve">Пример ввода улицы: </t>
        </r>
        <r>
          <rPr>
            <sz val="8"/>
            <rFont val="Tahoma"/>
            <family val="2"/>
          </rPr>
          <t xml:space="preserve">
Улица Мира, необходимо вводить «Мира»
Проезд Шокальского, необходимо вводить «Шокальского проезд»
</t>
        </r>
      </text>
    </comment>
    <comment ref="AS78" authorId="0">
      <text>
        <r>
          <rPr>
            <sz val="8"/>
            <rFont val="Tahoma"/>
            <family val="2"/>
          </rPr>
          <t>Необходимо ввести только название, без указания аббревиатуры «г.», «поселок» и прочее.</t>
        </r>
        <r>
          <rPr>
            <b/>
            <sz val="8"/>
            <rFont val="Tahoma"/>
            <family val="2"/>
          </rPr>
          <t xml:space="preserve">
Пример ввода населенного пункта:
</t>
        </r>
        <r>
          <rPr>
            <sz val="8"/>
            <rFont val="Tahoma"/>
            <family val="2"/>
          </rPr>
          <t>Для населенного пункта "г. Алматы", необходимо вводить "Алматы"</t>
        </r>
      </text>
    </comment>
    <comment ref="N91" authorId="0">
      <text>
        <r>
          <rPr>
            <sz val="8"/>
            <rFont val="Tahoma"/>
            <family val="2"/>
          </rPr>
          <t xml:space="preserve">Поле подлежит заполнению в случае, если  необходимо указывать Литер / Павильон. 
Возможен ввод не более 15 символов.
</t>
        </r>
        <r>
          <rPr>
            <b/>
            <sz val="8"/>
            <rFont val="Tahoma"/>
            <family val="2"/>
          </rPr>
          <t>Пример:</t>
        </r>
        <r>
          <rPr>
            <sz val="8"/>
            <rFont val="Tahoma"/>
            <family val="2"/>
          </rPr>
          <t xml:space="preserve">
Если это Литер А, необходимо ввести  «Литер А».
Любую другую информацию необходимо вносить в поле "Дополнительная информация".
</t>
        </r>
      </text>
    </comment>
    <comment ref="AS91" authorId="0">
      <text>
        <r>
          <rPr>
            <sz val="8"/>
            <rFont val="Tahoma"/>
            <family val="2"/>
          </rPr>
          <t>Поле подлежит заполнению в случае, если  необходимо указывать Литер / Павильон. 
Возможен ввод не более 15 символов.
Пример:
Если это Литер А, необходимо ввести  «Литер А».
Любую другую информацию необходимо вносить в поле "Дополнительная информация".</t>
        </r>
      </text>
    </comment>
    <comment ref="AV138" authorId="0">
      <text>
        <r>
          <rPr>
            <sz val="8"/>
            <rFont val="Tahoma"/>
            <family val="2"/>
          </rPr>
          <t xml:space="preserve">Внутреннее вложение, включенное в перечень товаров, требующих дополнительных мер безопасности, снижающих риск его утери или повреждения при перевозке.
</t>
        </r>
        <r>
          <rPr>
            <b/>
            <sz val="8"/>
            <rFont val="Tahoma"/>
            <family val="2"/>
          </rPr>
          <t>Перечень товаров, относимых к категории «Ценный груз»</t>
        </r>
        <r>
          <rPr>
            <sz val="8"/>
            <rFont val="Tahoma"/>
            <family val="2"/>
          </rPr>
          <t xml:space="preserve">:
1. Мобильные телефоны
2. Ноутбуки, планшеты
</t>
        </r>
        <r>
          <rPr>
            <b/>
            <sz val="8"/>
            <rFont val="Tahoma"/>
            <family val="2"/>
          </rPr>
          <t>Ценный груз может быть отправлен только с указанием суммы Объявленной ценности</t>
        </r>
      </text>
    </comment>
    <comment ref="BC133" authorId="0">
      <text>
        <r>
          <rPr>
            <sz val="8"/>
            <rFont val="Tahoma"/>
            <family val="2"/>
          </rPr>
          <t xml:space="preserve">Размер объявленной ценности не более 10 млн. тг. для почтовых отправлений с одного адреса в один день.
Для более дорогостоящих отправок требуется согласование.
</t>
        </r>
      </text>
    </comment>
    <comment ref="N75" authorId="0">
      <text>
        <r>
          <rPr>
            <sz val="8"/>
            <rFont val="Tahoma"/>
            <family val="2"/>
          </rPr>
          <t>Необходимо выбрать из выпадающего списка</t>
        </r>
      </text>
    </comment>
    <comment ref="AS75" authorId="0">
      <text>
        <r>
          <rPr>
            <sz val="8"/>
            <rFont val="Tahoma"/>
            <family val="2"/>
          </rPr>
          <t>Необходимо выбрать из выпадающего списка</t>
        </r>
      </text>
    </comment>
    <comment ref="AB40" authorId="0">
      <text>
        <r>
          <rPr>
            <sz val="8"/>
            <rFont val="Tahoma"/>
            <family val="2"/>
          </rPr>
          <t xml:space="preserve">Следующие опции могут быть оказаны только для указанных услуг:
- </t>
        </r>
        <r>
          <rPr>
            <b/>
            <sz val="8"/>
            <rFont val="Tahoma"/>
            <family val="2"/>
          </rPr>
          <t>Наложенный платеж</t>
        </r>
        <r>
          <rPr>
            <sz val="8"/>
            <rFont val="Tahoma"/>
            <family val="2"/>
          </rPr>
          <t xml:space="preserve">: DPD Online Classic (PCL)
</t>
        </r>
        <r>
          <rPr>
            <sz val="9"/>
            <rFont val="Tahoma"/>
            <family val="2"/>
          </rPr>
          <t xml:space="preserve">
</t>
        </r>
      </text>
    </comment>
    <comment ref="AS81" authorId="0">
      <text>
        <r>
          <rPr>
            <sz val="8"/>
            <rFont val="Tahoma"/>
            <family val="2"/>
          </rPr>
          <t xml:space="preserve">Необходимо ввести только название если это улица, без указания аббревиатуры «проспект», «проезд» и прочее. Если же это проспект или проезд, аббревиатуру необходимо указать в конце.
Если в населенном пункте отсутствует улица, необходимо вводить "Нет"
</t>
        </r>
        <r>
          <rPr>
            <b/>
            <sz val="8"/>
            <rFont val="Tahoma"/>
            <family val="2"/>
          </rPr>
          <t xml:space="preserve">Пример ввода улицы: </t>
        </r>
        <r>
          <rPr>
            <sz val="8"/>
            <rFont val="Tahoma"/>
            <family val="2"/>
          </rPr>
          <t xml:space="preserve">
Улица Мира, необходимо вводить «Мира»
Проезд Шокальского, необходимо вводить «Шокальского проезд»
</t>
        </r>
      </text>
    </comment>
    <comment ref="N121" authorId="1">
      <text>
        <r>
          <rPr>
            <sz val="8"/>
            <rFont val="Tahoma"/>
            <family val="2"/>
          </rPr>
          <t>Необходимо выбрать  код терминала отправления  из  списка возможных значений.
Для терминала ПВП возможные услуги - DPD CLASSIC Parcel и DPD CLASSIC domestic при габаритах посылок не более 100Х100Х100 и вес не более 31 кг.</t>
        </r>
      </text>
    </comment>
    <comment ref="AS121" authorId="1">
      <text>
        <r>
          <rPr>
            <sz val="8"/>
            <rFont val="Tahoma"/>
            <family val="2"/>
          </rPr>
          <t>Необходимо выбрать  код терминала отправления  из  списка возможных значений.
Для терминала ПВП возможные услуги - DPD CLASSIC Parcel и DPD CLASSIC domestic при габаритах посылок не более 100Х100Х100 и вес не более 31 кг.</t>
        </r>
      </text>
    </comment>
    <comment ref="AB43" authorId="0">
      <text>
        <r>
          <rPr>
            <sz val="8"/>
            <rFont val="Tahoma"/>
            <family val="2"/>
          </rPr>
          <t xml:space="preserve">Следующие опции могут быть оказаны только для указанных услуг:
- </t>
        </r>
        <r>
          <rPr>
            <b/>
            <sz val="8"/>
            <rFont val="Tahoma"/>
            <family val="2"/>
          </rPr>
          <t>Наложенный платеж</t>
        </r>
        <r>
          <rPr>
            <sz val="8"/>
            <rFont val="Tahoma"/>
            <family val="2"/>
          </rPr>
          <t xml:space="preserve">: DPD Online Classic (PCL)
</t>
        </r>
        <r>
          <rPr>
            <sz val="9"/>
            <rFont val="Tahoma"/>
            <family val="2"/>
          </rPr>
          <t xml:space="preserve">
</t>
        </r>
      </text>
    </comment>
    <comment ref="AB37" authorId="0">
      <text>
        <r>
          <rPr>
            <sz val="8"/>
            <rFont val="Tahoma"/>
            <family val="2"/>
          </rPr>
          <t xml:space="preserve">Следующие опции могут быть оказаны только для указанных услуг:
- </t>
        </r>
        <r>
          <rPr>
            <b/>
            <sz val="8"/>
            <rFont val="Tahoma"/>
            <family val="2"/>
          </rPr>
          <t>Наложенный платеж</t>
        </r>
        <r>
          <rPr>
            <sz val="8"/>
            <rFont val="Tahoma"/>
            <family val="2"/>
          </rPr>
          <t>: DPD Online Classic (PCL)
l</t>
        </r>
        <r>
          <rPr>
            <sz val="9"/>
            <rFont val="Tahoma"/>
            <family val="2"/>
          </rPr>
          <t xml:space="preserve">
</t>
        </r>
      </text>
    </comment>
    <comment ref="AB34" authorId="0">
      <text>
        <r>
          <rPr>
            <sz val="8"/>
            <rFont val="Tahoma"/>
            <family val="2"/>
          </rPr>
          <t xml:space="preserve">Следующие опции могут быть оказаны только для указанных услуг:
- </t>
        </r>
        <r>
          <rPr>
            <b/>
            <sz val="8"/>
            <rFont val="Tahoma"/>
            <family val="2"/>
          </rPr>
          <t>Наложенный платеж</t>
        </r>
        <r>
          <rPr>
            <sz val="8"/>
            <rFont val="Tahoma"/>
            <family val="2"/>
          </rPr>
          <t xml:space="preserve">: DPD Online Classic (PCL)
</t>
        </r>
        <r>
          <rPr>
            <sz val="9"/>
            <rFont val="Tahoma"/>
            <family val="2"/>
          </rPr>
          <t xml:space="preserve">
</t>
        </r>
      </text>
    </comment>
    <comment ref="AB31" authorId="0">
      <text>
        <r>
          <rPr>
            <sz val="8"/>
            <rFont val="Tahoma"/>
            <family val="2"/>
          </rPr>
          <t xml:space="preserve">Следующие опции могут быть оказаны только для указанных услуг:
- </t>
        </r>
        <r>
          <rPr>
            <b/>
            <sz val="8"/>
            <rFont val="Tahoma"/>
            <family val="2"/>
          </rPr>
          <t>Наложенный платеж:</t>
        </r>
        <r>
          <rPr>
            <sz val="8"/>
            <rFont val="Tahoma"/>
            <family val="2"/>
          </rPr>
          <t xml:space="preserve"> DPD Online Classic (PCL)
</t>
        </r>
        <r>
          <rPr>
            <sz val="8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BE52" authorId="2">
      <text>
        <r>
          <rPr>
            <sz val="9"/>
            <rFont val="Tahoma"/>
            <family val="2"/>
          </rPr>
          <t xml:space="preserve">Вариант оплаты "Наличными отправителем" доступен только при варианте отправки "От терминала" </t>
        </r>
      </text>
    </comment>
  </commentList>
</comments>
</file>

<file path=xl/sharedStrings.xml><?xml version="1.0" encoding="utf-8"?>
<sst xmlns="http://schemas.openxmlformats.org/spreadsheetml/2006/main" count="569" uniqueCount="550">
  <si>
    <t>e-mail</t>
  </si>
  <si>
    <t>Отправитель</t>
  </si>
  <si>
    <t>Получатель</t>
  </si>
  <si>
    <t>Время работы</t>
  </si>
  <si>
    <t>с</t>
  </si>
  <si>
    <t>по</t>
  </si>
  <si>
    <t>Время обеда</t>
  </si>
  <si>
    <t>Дополнительная
информация</t>
  </si>
  <si>
    <t>Описание отправки</t>
  </si>
  <si>
    <t>Габариты (см)</t>
  </si>
  <si>
    <t>х</t>
  </si>
  <si>
    <r>
      <t xml:space="preserve">Общий объем </t>
    </r>
    <r>
      <rPr>
        <sz val="7"/>
        <rFont val="Arial"/>
        <family val="2"/>
      </rPr>
      <t>(куб.м.)</t>
    </r>
  </si>
  <si>
    <r>
      <t>Вес самого тяжелого места</t>
    </r>
    <r>
      <rPr>
        <sz val="7"/>
        <rFont val="Arial"/>
        <family val="2"/>
      </rPr>
      <t xml:space="preserve"> (кг)</t>
    </r>
  </si>
  <si>
    <t>длина            ширина               высота</t>
  </si>
  <si>
    <t>Опции</t>
  </si>
  <si>
    <t>моб.тел.</t>
  </si>
  <si>
    <t>З А Я В К А</t>
  </si>
  <si>
    <t xml:space="preserve">
</t>
  </si>
  <si>
    <t xml:space="preserve">Создайте свой персональный раздел на портале </t>
  </si>
  <si>
    <t>и получите доступ ко всем возможностям online партнерства с DPD</t>
  </si>
  <si>
    <t>Дом</t>
  </si>
  <si>
    <t>Корпус</t>
  </si>
  <si>
    <t>Строение</t>
  </si>
  <si>
    <t>MyDPD</t>
  </si>
  <si>
    <t>Амурская обл.</t>
  </si>
  <si>
    <t>Архангельская обл.</t>
  </si>
  <si>
    <t>Астраханская обл.</t>
  </si>
  <si>
    <t>Белгородская обл.</t>
  </si>
  <si>
    <t>Брянская обл.</t>
  </si>
  <si>
    <t>Владимирская обл.</t>
  </si>
  <si>
    <t>Волгоградская обл.</t>
  </si>
  <si>
    <t>Вологодская обл.</t>
  </si>
  <si>
    <t>Воронежская обл.</t>
  </si>
  <si>
    <t>Ивановская обл.</t>
  </si>
  <si>
    <t>Иркутская обл.</t>
  </si>
  <si>
    <t>Калининградская обл.</t>
  </si>
  <si>
    <t>Калужская обл.</t>
  </si>
  <si>
    <t>Кемеровская обл.</t>
  </si>
  <si>
    <t>Кировская обл.</t>
  </si>
  <si>
    <t>Костромская обл.</t>
  </si>
  <si>
    <t>Курганская обл.</t>
  </si>
  <si>
    <t>Курская обл.</t>
  </si>
  <si>
    <t>Ленинградская обл.</t>
  </si>
  <si>
    <t>Липецкая обл.</t>
  </si>
  <si>
    <t>Магаданская обл.</t>
  </si>
  <si>
    <t>Московская обл.</t>
  </si>
  <si>
    <t>Мурманская обл.</t>
  </si>
  <si>
    <t>Нижегородская обл.</t>
  </si>
  <si>
    <t>Новгородская обл.</t>
  </si>
  <si>
    <t>Новосибирская обл.</t>
  </si>
  <si>
    <t>Омская обл.</t>
  </si>
  <si>
    <t>Оренбургская обл.</t>
  </si>
  <si>
    <t>Орловская обл.</t>
  </si>
  <si>
    <t>Пензенская обл.</t>
  </si>
  <si>
    <t>Псковская обл.</t>
  </si>
  <si>
    <t>Ростовская обл.</t>
  </si>
  <si>
    <t>Рязанская обл.</t>
  </si>
  <si>
    <t>Самарская обл.</t>
  </si>
  <si>
    <t>Саратовская обл.</t>
  </si>
  <si>
    <t>Сахалинская обл.</t>
  </si>
  <si>
    <t>Свердловская обл.</t>
  </si>
  <si>
    <t>Смоленская обл.</t>
  </si>
  <si>
    <t>Тамбовская обл.</t>
  </si>
  <si>
    <t>Тверская обл.</t>
  </si>
  <si>
    <t>Томская обл.</t>
  </si>
  <si>
    <t>Тульская обл.</t>
  </si>
  <si>
    <t>Тюменская обл.</t>
  </si>
  <si>
    <t>Ульяновская обл.</t>
  </si>
  <si>
    <t>Челябинская обл.</t>
  </si>
  <si>
    <t>Ярославская обл.</t>
  </si>
  <si>
    <t>Без объявления ценности</t>
  </si>
  <si>
    <t>С объявленной ценностью</t>
  </si>
  <si>
    <t>Владение</t>
  </si>
  <si>
    <t>Д</t>
  </si>
  <si>
    <t>BZP</t>
  </si>
  <si>
    <t>CUR</t>
  </si>
  <si>
    <t>ЭСД</t>
  </si>
  <si>
    <t>ЭСЗ</t>
  </si>
  <si>
    <t>ПОД</t>
  </si>
  <si>
    <t>SMS</t>
  </si>
  <si>
    <t>9-18</t>
  </si>
  <si>
    <t>Индекс</t>
  </si>
  <si>
    <t>Архангельск - терминал</t>
  </si>
  <si>
    <t>Астрахань - терминал</t>
  </si>
  <si>
    <t>Барнаул - терминал</t>
  </si>
  <si>
    <t>Белгород - терминал</t>
  </si>
  <si>
    <t>Бийск - терминал</t>
  </si>
  <si>
    <t>Брянск-терминал</t>
  </si>
  <si>
    <t>Владивосток - терминал</t>
  </si>
  <si>
    <t>Владимир - терминал</t>
  </si>
  <si>
    <t>Волгоград - терминал</t>
  </si>
  <si>
    <t>Вологда - терминал</t>
  </si>
  <si>
    <t>Воронеж - терминал</t>
  </si>
  <si>
    <t>Екатеринбург - терминал</t>
  </si>
  <si>
    <t>Ижевск - терминал</t>
  </si>
  <si>
    <t>Иркутск-терминал</t>
  </si>
  <si>
    <t>Казань - терминал</t>
  </si>
  <si>
    <t>Калининград - терминал</t>
  </si>
  <si>
    <t>Калуга - терминал</t>
  </si>
  <si>
    <t>Кемерово - терминал</t>
  </si>
  <si>
    <t>Киров - терминал</t>
  </si>
  <si>
    <t>Краснодар - терминал</t>
  </si>
  <si>
    <t>Красноярск - терминал</t>
  </si>
  <si>
    <t>Курск - терминал</t>
  </si>
  <si>
    <t>Липецк - терминал</t>
  </si>
  <si>
    <t>Магнитогорск - терминал</t>
  </si>
  <si>
    <t>Москва - Красногорск-Митино</t>
  </si>
  <si>
    <t>Москва - Промышленная</t>
  </si>
  <si>
    <t>Москва - Рябиновая</t>
  </si>
  <si>
    <t>Москва - Чермянская</t>
  </si>
  <si>
    <t>Москва - Южный</t>
  </si>
  <si>
    <t>Нижний Новгород - терминал</t>
  </si>
  <si>
    <t>Новокузнецк - терминал</t>
  </si>
  <si>
    <t>Новосибирск - терминал</t>
  </si>
  <si>
    <t>Омск - терминал</t>
  </si>
  <si>
    <t>Орел - терминал</t>
  </si>
  <si>
    <t>Оренбург - терминал</t>
  </si>
  <si>
    <t>Пенза - терминал</t>
  </si>
  <si>
    <t>Пермь - терминал</t>
  </si>
  <si>
    <t>Петрозаводск - терминал</t>
  </si>
  <si>
    <t>Псков - терминал</t>
  </si>
  <si>
    <t>Ростов-на-Дону - терминал</t>
  </si>
  <si>
    <t>Рязань - терминал</t>
  </si>
  <si>
    <t>Самара - терминал</t>
  </si>
  <si>
    <t>Санкт-Петербург - терминал</t>
  </si>
  <si>
    <t>Саратов - терминал</t>
  </si>
  <si>
    <t>Сочи - терминал</t>
  </si>
  <si>
    <t>Ставрополь - терминал</t>
  </si>
  <si>
    <t>Сургут - терминал</t>
  </si>
  <si>
    <t>Тамбов - терминал</t>
  </si>
  <si>
    <t>Тверь - терминал</t>
  </si>
  <si>
    <t>Тольятти - терминал</t>
  </si>
  <si>
    <t>Томск - терминал</t>
  </si>
  <si>
    <t>Тула - терминал</t>
  </si>
  <si>
    <t>Тюмень - терминал</t>
  </si>
  <si>
    <t>Ульяновск-терминал</t>
  </si>
  <si>
    <t>Уфа - терминал</t>
  </si>
  <si>
    <t>Хабаровск - терминал</t>
  </si>
  <si>
    <t>Челябинск - терминал</t>
  </si>
  <si>
    <t>Ярославль - терминал</t>
  </si>
  <si>
    <t>ARH</t>
  </si>
  <si>
    <t>ASF</t>
  </si>
  <si>
    <t>BAX</t>
  </si>
  <si>
    <t>EGO</t>
  </si>
  <si>
    <t>BCK</t>
  </si>
  <si>
    <t>BZK</t>
  </si>
  <si>
    <t>VVO</t>
  </si>
  <si>
    <t>VLM</t>
  </si>
  <si>
    <t>VOG</t>
  </si>
  <si>
    <t>VGD</t>
  </si>
  <si>
    <t>VOZ</t>
  </si>
  <si>
    <t>SVX</t>
  </si>
  <si>
    <t>IJK</t>
  </si>
  <si>
    <t>IKT</t>
  </si>
  <si>
    <t>KZN</t>
  </si>
  <si>
    <t>KGD</t>
  </si>
  <si>
    <t>KLF</t>
  </si>
  <si>
    <t>KEJ</t>
  </si>
  <si>
    <t>KVX</t>
  </si>
  <si>
    <t>KRR</t>
  </si>
  <si>
    <t>KJA</t>
  </si>
  <si>
    <t>URS</t>
  </si>
  <si>
    <t>LPK</t>
  </si>
  <si>
    <t>MQF</t>
  </si>
  <si>
    <t>M12</t>
  </si>
  <si>
    <t>M13</t>
  </si>
  <si>
    <t>M14</t>
  </si>
  <si>
    <t>M11</t>
  </si>
  <si>
    <t>M16</t>
  </si>
  <si>
    <t>GOJ</t>
  </si>
  <si>
    <t>NOZ</t>
  </si>
  <si>
    <t>OVB</t>
  </si>
  <si>
    <t>OMS</t>
  </si>
  <si>
    <t>OEL</t>
  </si>
  <si>
    <t>REN</t>
  </si>
  <si>
    <t>PEZ</t>
  </si>
  <si>
    <t>PEE</t>
  </si>
  <si>
    <t>PES</t>
  </si>
  <si>
    <t>PKV</t>
  </si>
  <si>
    <t>ROV</t>
  </si>
  <si>
    <t>RZN</t>
  </si>
  <si>
    <t>KUF</t>
  </si>
  <si>
    <t>LED</t>
  </si>
  <si>
    <t>RTW</t>
  </si>
  <si>
    <t>AER</t>
  </si>
  <si>
    <t>STW</t>
  </si>
  <si>
    <t>SGC</t>
  </si>
  <si>
    <t>TBW</t>
  </si>
  <si>
    <t>KLD</t>
  </si>
  <si>
    <t>TGL</t>
  </si>
  <si>
    <t>TOF</t>
  </si>
  <si>
    <t>TYA</t>
  </si>
  <si>
    <t>TJM</t>
  </si>
  <si>
    <t>ULY</t>
  </si>
  <si>
    <t>UFA</t>
  </si>
  <si>
    <t>KHV</t>
  </si>
  <si>
    <t>CEK</t>
  </si>
  <si>
    <t>YAR</t>
  </si>
  <si>
    <t>Терминал</t>
  </si>
  <si>
    <t>Версия:</t>
  </si>
  <si>
    <t>Номер пикапа</t>
  </si>
  <si>
    <t>Т</t>
  </si>
  <si>
    <t>От двери</t>
  </si>
  <si>
    <t>От терминала</t>
  </si>
  <si>
    <t>До двери</t>
  </si>
  <si>
    <t>До терминала</t>
  </si>
  <si>
    <t>Вариант доставки</t>
  </si>
  <si>
    <t>Наличие ценного груза</t>
  </si>
  <si>
    <t>Да</t>
  </si>
  <si>
    <t>Нет</t>
  </si>
  <si>
    <t>Электронное сообщение о доставке (e-mail)</t>
  </si>
  <si>
    <t>Электронное сообщение о заказе (e-mail)</t>
  </si>
  <si>
    <t>Значения для опций</t>
  </si>
  <si>
    <t>V</t>
  </si>
  <si>
    <t xml:space="preserve"> - обязательные поля</t>
  </si>
  <si>
    <t>Количество мест</t>
  </si>
  <si>
    <t>Содержимое</t>
  </si>
  <si>
    <t>Категория отправки</t>
  </si>
  <si>
    <r>
      <t xml:space="preserve">Общий вес </t>
    </r>
    <r>
      <rPr>
        <sz val="7"/>
        <rFont val="Arial"/>
        <family val="2"/>
      </rPr>
      <t>(кг)</t>
    </r>
  </si>
  <si>
    <t>Телефоны</t>
  </si>
  <si>
    <t>Контактные
лица</t>
  </si>
  <si>
    <t>Улица</t>
  </si>
  <si>
    <t>Населенный пункт</t>
  </si>
  <si>
    <t>Регион</t>
  </si>
  <si>
    <t>Название компании</t>
  </si>
  <si>
    <t>заявку заполнил (ФИО)</t>
  </si>
  <si>
    <t>телефон</t>
  </si>
  <si>
    <t>Услуга</t>
  </si>
  <si>
    <t>x</t>
  </si>
  <si>
    <t>Подтверждение о доставке (email/fax)</t>
  </si>
  <si>
    <t>email/fax</t>
  </si>
  <si>
    <t>НПП</t>
  </si>
  <si>
    <t>ABA</t>
  </si>
  <si>
    <t>BQS</t>
  </si>
  <si>
    <t>NVR</t>
  </si>
  <si>
    <t>KRO</t>
  </si>
  <si>
    <t>MMK</t>
  </si>
  <si>
    <t>NBC</t>
  </si>
  <si>
    <t>PGK</t>
  </si>
  <si>
    <t>LNX</t>
  </si>
  <si>
    <t>SCW</t>
  </si>
  <si>
    <t>UUD</t>
  </si>
  <si>
    <t>CSY</t>
  </si>
  <si>
    <t>CEE</t>
  </si>
  <si>
    <t>YKS</t>
  </si>
  <si>
    <t>Абакан - терминал</t>
  </si>
  <si>
    <t>Благовещенск - терминал</t>
  </si>
  <si>
    <t>Великий Новгород - терминал</t>
  </si>
  <si>
    <t>Курган - терминал</t>
  </si>
  <si>
    <t>Мурманск - терминал</t>
  </si>
  <si>
    <t>Набережные челны - терминал</t>
  </si>
  <si>
    <t>Пятигорск - терминал</t>
  </si>
  <si>
    <t>Смоленск - терминал</t>
  </si>
  <si>
    <t>Сыктывкар - терминал</t>
  </si>
  <si>
    <t>Улан-Удэ - терминал</t>
  </si>
  <si>
    <t>Чебоксары - терминал</t>
  </si>
  <si>
    <t>Череповец - терминал</t>
  </si>
  <si>
    <t>Якутск - терминал</t>
  </si>
  <si>
    <t>Интервалы приёма и доставки</t>
  </si>
  <si>
    <t>квартира</t>
  </si>
  <si>
    <t>офис</t>
  </si>
  <si>
    <t>Доставка отправки с 9:00 до 18:00</t>
  </si>
  <si>
    <t>EML</t>
  </si>
  <si>
    <t>E-mail уведомление получателя (email)</t>
  </si>
  <si>
    <t>ECU</t>
  </si>
  <si>
    <t>SMS уведомление получателя (моб.тел.)</t>
  </si>
  <si>
    <t>Дата приема отправки</t>
  </si>
  <si>
    <t>Павильон \ литер</t>
  </si>
  <si>
    <t>Необходим пропуск</t>
  </si>
  <si>
    <t>Акмолинская обл.</t>
  </si>
  <si>
    <t>Актюбинская обл.</t>
  </si>
  <si>
    <t>Алматинская обл.</t>
  </si>
  <si>
    <t>Атырауская обл.</t>
  </si>
  <si>
    <t>Брестская обл.</t>
  </si>
  <si>
    <t>Витебская обл.</t>
  </si>
  <si>
    <t>Восточно-Казахстанская обл.</t>
  </si>
  <si>
    <t>Гомельская обл.</t>
  </si>
  <si>
    <t>Гродненская обл.</t>
  </si>
  <si>
    <t>Жамбылская обл.</t>
  </si>
  <si>
    <t>Западно-Казахстанская обл.</t>
  </si>
  <si>
    <t>Карагандинская обл.</t>
  </si>
  <si>
    <t>Костанайская обл.</t>
  </si>
  <si>
    <t>Кызылординская обл.</t>
  </si>
  <si>
    <t>Мангистауская обл.</t>
  </si>
  <si>
    <t>Минская обл.</t>
  </si>
  <si>
    <t>Могилевская обл.</t>
  </si>
  <si>
    <t>Павлодарская обл.</t>
  </si>
  <si>
    <t>Северо-Казахстанская обл.</t>
  </si>
  <si>
    <t>Южно-Казахстанская обл.</t>
  </si>
  <si>
    <t>Актау - терминал</t>
  </si>
  <si>
    <t>SCO</t>
  </si>
  <si>
    <t>Актобе - терминал</t>
  </si>
  <si>
    <t>AKX</t>
  </si>
  <si>
    <t>Алматы - терминал</t>
  </si>
  <si>
    <t>ALA</t>
  </si>
  <si>
    <t>Астана - терминал</t>
  </si>
  <si>
    <t>TSE</t>
  </si>
  <si>
    <t>Атырау - терминал</t>
  </si>
  <si>
    <t>GUW</t>
  </si>
  <si>
    <t>Братск - терминал</t>
  </si>
  <si>
    <t>BTK</t>
  </si>
  <si>
    <t>Иваново - терминал</t>
  </si>
  <si>
    <t>IWA</t>
  </si>
  <si>
    <t>Караганда - терминал</t>
  </si>
  <si>
    <t>KGF</t>
  </si>
  <si>
    <t>Махачкала - терминал</t>
  </si>
  <si>
    <t>MCX</t>
  </si>
  <si>
    <t>Минск - терминал</t>
  </si>
  <si>
    <t>MSQ</t>
  </si>
  <si>
    <t>Нижневартовск - терминал</t>
  </si>
  <si>
    <t>NJC</t>
  </si>
  <si>
    <t>Новороссийск - терминал</t>
  </si>
  <si>
    <t>NOI</t>
  </si>
  <si>
    <t>Петропавловск-Камчатский - терминал</t>
  </si>
  <si>
    <t>PKC</t>
  </si>
  <si>
    <t>Саранск - терминал</t>
  </si>
  <si>
    <t>SKX</t>
  </si>
  <si>
    <t>Чита - терминал</t>
  </si>
  <si>
    <t>HTA</t>
  </si>
  <si>
    <t>Шымкент - терминал</t>
  </si>
  <si>
    <t>CIT</t>
  </si>
  <si>
    <t>Южно-Сахалинск - терминал</t>
  </si>
  <si>
    <t>UUS</t>
  </si>
  <si>
    <t>Нальчик - терминал</t>
  </si>
  <si>
    <t>NAL</t>
  </si>
  <si>
    <t>Йошкар-Ола - терминал</t>
  </si>
  <si>
    <t>JOK</t>
  </si>
  <si>
    <t>Москва - Бусиново</t>
  </si>
  <si>
    <t>M15</t>
  </si>
  <si>
    <t>Ростов-на-Дону - Механизаторов</t>
  </si>
  <si>
    <t>R11</t>
  </si>
  <si>
    <t>Безналичный расчет</t>
  </si>
  <si>
    <t>Отправителем наличными</t>
  </si>
  <si>
    <t>Получателем наличными</t>
  </si>
  <si>
    <t>номер плательщика</t>
  </si>
  <si>
    <t>название Заказчика</t>
  </si>
  <si>
    <t>номер заказчика</t>
  </si>
  <si>
    <t>ФЛ</t>
  </si>
  <si>
    <t>ЮЛ</t>
  </si>
  <si>
    <t>Нижний Тагил - терминал</t>
  </si>
  <si>
    <t>NTG</t>
  </si>
  <si>
    <t xml:space="preserve">           Внутренний код заявки клиента: </t>
  </si>
  <si>
    <t>название  Плательщика</t>
  </si>
  <si>
    <t>Комсомольск-на-Амуре - терминал</t>
  </si>
  <si>
    <t>KXK</t>
  </si>
  <si>
    <t>Форма оплаты услуги</t>
  </si>
  <si>
    <t>Уссурийск - терминал</t>
  </si>
  <si>
    <t>USU</t>
  </si>
  <si>
    <t>Ханты-Мансийск - терминал</t>
  </si>
  <si>
    <t>HMA</t>
  </si>
  <si>
    <t>SOL</t>
  </si>
  <si>
    <t>Старый Оскол - терминал</t>
  </si>
  <si>
    <t>Нерюнгри - терминал</t>
  </si>
  <si>
    <t>NER</t>
  </si>
  <si>
    <t>Владикавказ - терминал</t>
  </si>
  <si>
    <t>OGZ</t>
  </si>
  <si>
    <t>Орск - терминал</t>
  </si>
  <si>
    <t>OSW</t>
  </si>
  <si>
    <t>Стерлитамак - терминал</t>
  </si>
  <si>
    <t>STM</t>
  </si>
  <si>
    <t>NSK</t>
  </si>
  <si>
    <t>Норильск - терминал</t>
  </si>
  <si>
    <t>Москва - Ногинск</t>
  </si>
  <si>
    <t>M71</t>
  </si>
  <si>
    <t>Волгодонск - терминал</t>
  </si>
  <si>
    <t>VLK</t>
  </si>
  <si>
    <t>Кострома - терминал</t>
  </si>
  <si>
    <t>KMW</t>
  </si>
  <si>
    <t>PCL</t>
  </si>
  <si>
    <t>Ухта - терминал</t>
  </si>
  <si>
    <t>UCT</t>
  </si>
  <si>
    <t>Новый Уренгой - терминал</t>
  </si>
  <si>
    <t>NUX</t>
  </si>
  <si>
    <t>NXD</t>
  </si>
  <si>
    <t>Находка - терминал</t>
  </si>
  <si>
    <t>VBR</t>
  </si>
  <si>
    <t>Выборг - терминал</t>
  </si>
  <si>
    <t>NOJ</t>
  </si>
  <si>
    <t>Ноябрьск - терминал</t>
  </si>
  <si>
    <t>Брест - терминал</t>
  </si>
  <si>
    <t>BQT</t>
  </si>
  <si>
    <t>Витебск - терминал</t>
  </si>
  <si>
    <t>VTB</t>
  </si>
  <si>
    <t>Гомель - терминал</t>
  </si>
  <si>
    <t>GME</t>
  </si>
  <si>
    <t>Гродно - терминал</t>
  </si>
  <si>
    <t>GNA</t>
  </si>
  <si>
    <t>Могилев - терминал</t>
  </si>
  <si>
    <t>MVQ</t>
  </si>
  <si>
    <t>Костанай - терминал</t>
  </si>
  <si>
    <t>KSN</t>
  </si>
  <si>
    <t>Павлодар - терминал</t>
  </si>
  <si>
    <t>PWQ</t>
  </si>
  <si>
    <t>Уральск - терминал</t>
  </si>
  <si>
    <t>URA</t>
  </si>
  <si>
    <t>Усть-Каменогорск - терминал</t>
  </si>
  <si>
    <t>UKK</t>
  </si>
  <si>
    <t>Элиста - терминал</t>
  </si>
  <si>
    <t>ESL</t>
  </si>
  <si>
    <t>06A</t>
  </si>
  <si>
    <t>05A</t>
  </si>
  <si>
    <t>03A</t>
  </si>
  <si>
    <t>07A</t>
  </si>
  <si>
    <t>01A</t>
  </si>
  <si>
    <t>04A</t>
  </si>
  <si>
    <t>10A</t>
  </si>
  <si>
    <t>Екатеринбург - ПВП - Крауля</t>
  </si>
  <si>
    <t>Нижний Новгород - ПВП - Родионова</t>
  </si>
  <si>
    <t>Пермь - ПВП - Ленина</t>
  </si>
  <si>
    <t>Ростов-на-Дону - ПВП - Проспект Ленина</t>
  </si>
  <si>
    <t>Самара - ПВП - Победы</t>
  </si>
  <si>
    <t>Уфа - ПВП - Октября</t>
  </si>
  <si>
    <t>Биробиджан - терминал</t>
  </si>
  <si>
    <t>BRB</t>
  </si>
  <si>
    <t>Казань-Гассара</t>
  </si>
  <si>
    <t>Новосибирск - ПВП - Семьи Шамшиных</t>
  </si>
  <si>
    <t>Рубцовск - терминал</t>
  </si>
  <si>
    <t>K21</t>
  </si>
  <si>
    <t>M72</t>
  </si>
  <si>
    <t>08A</t>
  </si>
  <si>
    <t>RUB</t>
  </si>
  <si>
    <t>L11</t>
  </si>
  <si>
    <t>Иркутск - Баррикад</t>
  </si>
  <si>
    <t>I11</t>
  </si>
  <si>
    <t>Архангельск - ПВП - Чумбарово - Лучинского</t>
  </si>
  <si>
    <t>01E</t>
  </si>
  <si>
    <t>Северск - терминал</t>
  </si>
  <si>
    <t>SVR</t>
  </si>
  <si>
    <t>Казань - ПВП - Миннуллина</t>
  </si>
  <si>
    <t>Краснодар - Тополиная</t>
  </si>
  <si>
    <t>K11</t>
  </si>
  <si>
    <t>Чебоксары - ПВП - Проспект Мира</t>
  </si>
  <si>
    <t>02E</t>
  </si>
  <si>
    <t>Краснодар - ПВП - Ставропольская</t>
  </si>
  <si>
    <t>02A</t>
  </si>
  <si>
    <t>Северодвинск - терминал</t>
  </si>
  <si>
    <t>SDX</t>
  </si>
  <si>
    <t>Шахты - терминал</t>
  </si>
  <si>
    <t>SHT</t>
  </si>
  <si>
    <t>Москва - Егорьевск M72</t>
  </si>
  <si>
    <t>Горно-Алтайск - терминал</t>
  </si>
  <si>
    <t>RGK</t>
  </si>
  <si>
    <t>Волжский - терминал</t>
  </si>
  <si>
    <t>VIV</t>
  </si>
  <si>
    <t>Забайкальский край</t>
  </si>
  <si>
    <t>Камчатский край</t>
  </si>
  <si>
    <t>Пермский край</t>
  </si>
  <si>
    <t>Адыгея респ.</t>
  </si>
  <si>
    <t>Алтай респ.</t>
  </si>
  <si>
    <t>Алтайский край</t>
  </si>
  <si>
    <t>Башкортостан респ.</t>
  </si>
  <si>
    <t>Бурятия респ.</t>
  </si>
  <si>
    <t>Дагестан респ.</t>
  </si>
  <si>
    <t>Еврейская автономная обл.</t>
  </si>
  <si>
    <t>Ингушетия респ.</t>
  </si>
  <si>
    <t>Кабардино-Балкарская респ.</t>
  </si>
  <si>
    <t>Калмыкия респ.</t>
  </si>
  <si>
    <t>Карачаево-Черкесская респ.</t>
  </si>
  <si>
    <t>Карелия респ.</t>
  </si>
  <si>
    <t>Коми респ.</t>
  </si>
  <si>
    <t>Краснодарский край</t>
  </si>
  <si>
    <t>Красноярский край</t>
  </si>
  <si>
    <t>Марий Эл респ.</t>
  </si>
  <si>
    <t>Мордовия респ.</t>
  </si>
  <si>
    <t>Москва г.</t>
  </si>
  <si>
    <t>Ненецкий АО</t>
  </si>
  <si>
    <t>Приморский край</t>
  </si>
  <si>
    <t>Санкт-Петербург г.</t>
  </si>
  <si>
    <t>Саха (Якутия) респ.</t>
  </si>
  <si>
    <t>Северная Осетия - Алания респ.</t>
  </si>
  <si>
    <t>Ставропольский край</t>
  </si>
  <si>
    <t>Татарстан респ.</t>
  </si>
  <si>
    <t>Тыва респ.</t>
  </si>
  <si>
    <t>Удмуртская респ.</t>
  </si>
  <si>
    <t>Хабаровский край</t>
  </si>
  <si>
    <t>Хакасия респ.</t>
  </si>
  <si>
    <t>Ханты-Мансийский Автономный округ - Югра АО</t>
  </si>
  <si>
    <t>Чеченская респ.</t>
  </si>
  <si>
    <t>Чувашская респ.</t>
  </si>
  <si>
    <t>Чукотский АО</t>
  </si>
  <si>
    <t>Ямало-Ненецкий АО</t>
  </si>
  <si>
    <t>Воронеж - ПВП - Свобода</t>
  </si>
  <si>
    <t>11A</t>
  </si>
  <si>
    <t>Симферополь (RU) - терминал</t>
  </si>
  <si>
    <t>SIM</t>
  </si>
  <si>
    <t>Севастополь (RU) - терминал</t>
  </si>
  <si>
    <t>SVP</t>
  </si>
  <si>
    <t>Крым респ.</t>
  </si>
  <si>
    <t>Севастополь г.</t>
  </si>
  <si>
    <t>Кызыл - терминал</t>
  </si>
  <si>
    <t>KYZ</t>
  </si>
  <si>
    <t>Клин - терминал</t>
  </si>
  <si>
    <t>KLI</t>
  </si>
  <si>
    <t>Серпухов-терминал</t>
  </si>
  <si>
    <t>SPH</t>
  </si>
  <si>
    <t>Элиста - ПВП - Пушкина</t>
  </si>
  <si>
    <t>03E</t>
  </si>
  <si>
    <t>Рыбинск - терминал</t>
  </si>
  <si>
    <t>RYB</t>
  </si>
  <si>
    <t>Махачкала - ПВП - Гаджиева</t>
  </si>
  <si>
    <t>04E</t>
  </si>
  <si>
    <t>Новосибирск - Дзержинский</t>
  </si>
  <si>
    <t>O11</t>
  </si>
  <si>
    <t>Москва - Фрезерная M12</t>
  </si>
  <si>
    <t>Санкт-Петербург - Минеральная</t>
  </si>
  <si>
    <t>01B</t>
  </si>
  <si>
    <t>Минск - ПВП - Проспект Независимости</t>
  </si>
  <si>
    <t>Киров - ПВП - улица Труда</t>
  </si>
  <si>
    <t>05E</t>
  </si>
  <si>
    <t>Псков - ПВП - Советская набережная</t>
  </si>
  <si>
    <t>06Е</t>
  </si>
  <si>
    <t>Армения</t>
  </si>
  <si>
    <t>Ереван - терминал</t>
  </si>
  <si>
    <t>EVN</t>
  </si>
  <si>
    <t>G11</t>
  </si>
  <si>
    <t>Нижний Новгород - Удмуртская</t>
  </si>
  <si>
    <t>MON</t>
  </si>
  <si>
    <t>Алматы - ПВП - улица Фурманова</t>
  </si>
  <si>
    <t>Астана - ПВП - улица С. Сейфуллина</t>
  </si>
  <si>
    <t>FRU</t>
  </si>
  <si>
    <t>Бишкек - терминал</t>
  </si>
  <si>
    <t>Бишкек-ПВП- проспект Чуй</t>
  </si>
  <si>
    <t>Бишкек-ПВП- улица Кожевенная</t>
  </si>
  <si>
    <t>Бишкек-ПВП- улица Медерова</t>
  </si>
  <si>
    <t>Бишкек-ПВП- улица Сухе-Батора</t>
  </si>
  <si>
    <t>Гомель - ПВП - Бородина</t>
  </si>
  <si>
    <t>07B</t>
  </si>
  <si>
    <t>08B</t>
  </si>
  <si>
    <t>Гродно - ПВП - улица 1 мая</t>
  </si>
  <si>
    <t>5.10</t>
  </si>
  <si>
    <t>Объявленная ценность (тенге)</t>
  </si>
  <si>
    <t>booking@dpd.kz</t>
  </si>
  <si>
    <t>ТОО " ДПД Казахстан"</t>
  </si>
  <si>
    <t>04D</t>
  </si>
  <si>
    <t>02D</t>
  </si>
  <si>
    <t>01D</t>
  </si>
  <si>
    <t>03D</t>
  </si>
  <si>
    <t>02C</t>
  </si>
  <si>
    <t>01C</t>
  </si>
  <si>
    <t>Сумма наложенного платежа (тенге)</t>
  </si>
  <si>
    <t>на www.dpd.kz</t>
  </si>
  <si>
    <t>Тел: 8 8000 700 700</t>
  </si>
  <si>
    <t>e-mail: booking@dpd.kz</t>
  </si>
  <si>
    <t>DPD Online Classic (PCL)</t>
  </si>
  <si>
    <t>DPD 18:00 (BZP)</t>
  </si>
  <si>
    <t>DPD CLASSIC domestic (CUR)</t>
  </si>
  <si>
    <t>DPD ECONOMY CU (ECU)</t>
  </si>
  <si>
    <t>Прием отправки с 9:00 до 18:00</t>
  </si>
  <si>
    <t>Наложенный платеж (НПП)</t>
  </si>
  <si>
    <t>KZ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</si>
</sst>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#,##0;[Red]#,##0"/>
    <numFmt numFmtId="174" formatCode="0;[Red]0"/>
    <numFmt numFmtId="175" formatCode="h:mm;@"/>
    <numFmt numFmtId="176" formatCode="#,##0.00&quot;р.&quot;"/>
    <numFmt numFmtId="177" formatCode="#,##0.00\ [$KZT]"/>
  </numFmts>
  <fonts count="69">
    <font>
      <sz val="10"/>
      <name val="Arial"/>
      <family val="0"/>
    </font>
    <font>
      <sz val="11"/>
      <color indexed="8"/>
      <name val="Calibri"/>
      <family val="2"/>
    </font>
    <font>
      <u val="single"/>
      <sz val="12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2"/>
    </font>
    <font>
      <b/>
      <sz val="11"/>
      <name val="Arial"/>
      <family val="2"/>
    </font>
    <font>
      <sz val="7.5"/>
      <name val="Arial"/>
      <family val="2"/>
    </font>
    <font>
      <sz val="7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u val="single"/>
      <sz val="11"/>
      <color indexed="12"/>
      <name val="Arial"/>
      <family val="2"/>
    </font>
    <font>
      <b/>
      <i/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0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9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16"/>
      <color indexed="10"/>
      <name val="Arial"/>
      <family val="2"/>
    </font>
    <font>
      <b/>
      <u val="single"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548DD4"/>
      <name val="Arial"/>
      <family val="2"/>
    </font>
    <font>
      <b/>
      <sz val="10"/>
      <color rgb="FFFF0000"/>
      <name val="Arial"/>
      <family val="2"/>
    </font>
    <font>
      <sz val="11"/>
      <color rgb="FF000000"/>
      <name val="Calibri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  <font>
      <sz val="16"/>
      <color rgb="FFFF0000"/>
      <name val="Arial"/>
      <family val="2"/>
    </font>
    <font>
      <b/>
      <u val="single"/>
      <sz val="10"/>
      <color rgb="FFFF0000"/>
      <name val="Arial"/>
      <family val="2"/>
    </font>
    <font>
      <b/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5EDEB"/>
        <bgColor indexed="64"/>
      </patternFill>
    </fill>
    <fill>
      <patternFill patternType="solid">
        <fgColor theme="8" tint="0.799950003623962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/>
      <right/>
      <top/>
      <bottom style="thin"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double"/>
    </border>
    <border>
      <left/>
      <right/>
      <top style="double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44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63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vertical="top"/>
    </xf>
    <xf numFmtId="0" fontId="0" fillId="0" borderId="0" xfId="0" applyFill="1" applyBorder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vertical="top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0" fillId="6" borderId="0" xfId="0" applyFill="1" applyAlignment="1">
      <alignment/>
    </xf>
    <xf numFmtId="0" fontId="0" fillId="6" borderId="0" xfId="0" applyFill="1" applyAlignment="1">
      <alignment horizontal="left"/>
    </xf>
    <xf numFmtId="0" fontId="4" fillId="6" borderId="0" xfId="0" applyFont="1" applyFill="1" applyAlignment="1">
      <alignment vertical="top"/>
    </xf>
    <xf numFmtId="0" fontId="5" fillId="6" borderId="0" xfId="0" applyFont="1" applyFill="1" applyBorder="1" applyAlignment="1">
      <alignment horizontal="center"/>
    </xf>
    <xf numFmtId="0" fontId="4" fillId="6" borderId="0" xfId="0" applyFont="1" applyFill="1" applyBorder="1" applyAlignment="1">
      <alignment vertical="top"/>
    </xf>
    <xf numFmtId="0" fontId="4" fillId="6" borderId="0" xfId="0" applyFont="1" applyFill="1" applyAlignment="1">
      <alignment vertical="top"/>
    </xf>
    <xf numFmtId="0" fontId="4" fillId="6" borderId="0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 vertical="top"/>
    </xf>
    <xf numFmtId="0" fontId="5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6" borderId="0" xfId="0" applyFont="1" applyFill="1" applyBorder="1" applyAlignment="1">
      <alignment horizontal="center"/>
    </xf>
    <xf numFmtId="0" fontId="0" fillId="6" borderId="10" xfId="0" applyFill="1" applyBorder="1" applyAlignment="1">
      <alignment/>
    </xf>
    <xf numFmtId="0" fontId="3" fillId="6" borderId="0" xfId="0" applyFont="1" applyFill="1" applyAlignment="1">
      <alignment/>
    </xf>
    <xf numFmtId="0" fontId="0" fillId="6" borderId="0" xfId="0" applyFill="1" applyBorder="1" applyAlignment="1">
      <alignment/>
    </xf>
    <xf numFmtId="0" fontId="0" fillId="6" borderId="0" xfId="0" applyFont="1" applyFill="1" applyBorder="1" applyAlignment="1">
      <alignment horizontal="left" vertical="center"/>
    </xf>
    <xf numFmtId="0" fontId="0" fillId="6" borderId="0" xfId="0" applyFill="1" applyBorder="1" applyAlignment="1">
      <alignment vertical="center"/>
    </xf>
    <xf numFmtId="0" fontId="8" fillId="6" borderId="0" xfId="0" applyFont="1" applyFill="1" applyBorder="1" applyAlignment="1">
      <alignment/>
    </xf>
    <xf numFmtId="172" fontId="3" fillId="6" borderId="0" xfId="0" applyNumberFormat="1" applyFont="1" applyFill="1" applyBorder="1" applyAlignment="1">
      <alignment/>
    </xf>
    <xf numFmtId="0" fontId="4" fillId="6" borderId="0" xfId="0" applyFont="1" applyFill="1" applyAlignment="1">
      <alignment vertical="top" wrapText="1"/>
    </xf>
    <xf numFmtId="49" fontId="0" fillId="6" borderId="0" xfId="0" applyNumberFormat="1" applyFont="1" applyFill="1" applyBorder="1" applyAlignment="1">
      <alignment horizontal="left" wrapText="1"/>
    </xf>
    <xf numFmtId="0" fontId="5" fillId="6" borderId="0" xfId="0" applyFont="1" applyFill="1" applyAlignment="1">
      <alignment vertical="top" wrapText="1"/>
    </xf>
    <xf numFmtId="0" fontId="5" fillId="6" borderId="0" xfId="0" applyFont="1" applyFill="1" applyAlignment="1">
      <alignment vertical="center"/>
    </xf>
    <xf numFmtId="0" fontId="5" fillId="6" borderId="0" xfId="0" applyFont="1" applyFill="1" applyAlignment="1">
      <alignment horizontal="right"/>
    </xf>
    <xf numFmtId="0" fontId="4" fillId="6" borderId="0" xfId="0" applyFont="1" applyFill="1" applyAlignment="1">
      <alignment vertical="top" wrapText="1"/>
    </xf>
    <xf numFmtId="0" fontId="4" fillId="6" borderId="0" xfId="0" applyFont="1" applyFill="1" applyAlignment="1">
      <alignment vertical="center"/>
    </xf>
    <xf numFmtId="0" fontId="4" fillId="6" borderId="0" xfId="0" applyFont="1" applyFill="1" applyBorder="1" applyAlignment="1">
      <alignment vertical="center"/>
    </xf>
    <xf numFmtId="0" fontId="4" fillId="6" borderId="11" xfId="0" applyFont="1" applyFill="1" applyBorder="1" applyAlignment="1">
      <alignment vertical="top" wrapText="1"/>
    </xf>
    <xf numFmtId="0" fontId="0" fillId="6" borderId="0" xfId="0" applyFont="1" applyFill="1" applyAlignment="1">
      <alignment/>
    </xf>
    <xf numFmtId="0" fontId="5" fillId="6" borderId="12" xfId="0" applyFont="1" applyFill="1" applyBorder="1" applyAlignment="1">
      <alignment vertical="center" wrapText="1"/>
    </xf>
    <xf numFmtId="0" fontId="0" fillId="6" borderId="0" xfId="0" applyFill="1" applyAlignment="1">
      <alignment wrapText="1"/>
    </xf>
    <xf numFmtId="0" fontId="5" fillId="6" borderId="0" xfId="0" applyFont="1" applyFill="1" applyBorder="1" applyAlignment="1">
      <alignment vertical="center" wrapText="1"/>
    </xf>
    <xf numFmtId="49" fontId="0" fillId="6" borderId="0" xfId="0" applyNumberFormat="1" applyFill="1" applyBorder="1" applyAlignment="1">
      <alignment horizontal="left" wrapText="1"/>
    </xf>
    <xf numFmtId="0" fontId="0" fillId="6" borderId="13" xfId="0" applyFill="1" applyBorder="1" applyAlignment="1">
      <alignment/>
    </xf>
    <xf numFmtId="0" fontId="5" fillId="6" borderId="10" xfId="0" applyFont="1" applyFill="1" applyBorder="1" applyAlignment="1">
      <alignment vertical="center"/>
    </xf>
    <xf numFmtId="0" fontId="4" fillId="6" borderId="0" xfId="0" applyFont="1" applyFill="1" applyBorder="1" applyAlignment="1">
      <alignment vertical="top" wrapText="1"/>
    </xf>
    <xf numFmtId="0" fontId="5" fillId="6" borderId="14" xfId="0" applyFont="1" applyFill="1" applyBorder="1" applyAlignment="1">
      <alignment vertical="center"/>
    </xf>
    <xf numFmtId="0" fontId="5" fillId="6" borderId="15" xfId="0" applyFont="1" applyFill="1" applyBorder="1" applyAlignment="1">
      <alignment vertical="center"/>
    </xf>
    <xf numFmtId="175" fontId="0" fillId="6" borderId="0" xfId="0" applyNumberFormat="1" applyFill="1" applyBorder="1" applyAlignment="1">
      <alignment horizontal="center"/>
    </xf>
    <xf numFmtId="0" fontId="14" fillId="6" borderId="10" xfId="0" applyFont="1" applyFill="1" applyBorder="1" applyAlignment="1">
      <alignment vertical="center" wrapText="1"/>
    </xf>
    <xf numFmtId="0" fontId="14" fillId="6" borderId="15" xfId="0" applyFont="1" applyFill="1" applyBorder="1" applyAlignment="1">
      <alignment vertical="center" wrapText="1"/>
    </xf>
    <xf numFmtId="0" fontId="14" fillId="6" borderId="0" xfId="0" applyFont="1" applyFill="1" applyBorder="1" applyAlignment="1">
      <alignment horizontal="right" indent="1"/>
    </xf>
    <xf numFmtId="0" fontId="14" fillId="6" borderId="0" xfId="0" applyFont="1" applyFill="1" applyBorder="1" applyAlignment="1">
      <alignment horizontal="right" vertical="top" wrapText="1" indent="1"/>
    </xf>
    <xf numFmtId="0" fontId="14" fillId="6" borderId="15" xfId="0" applyFont="1" applyFill="1" applyBorder="1" applyAlignment="1">
      <alignment horizontal="right" vertical="top" wrapText="1" indent="1"/>
    </xf>
    <xf numFmtId="0" fontId="5" fillId="6" borderId="0" xfId="0" applyFont="1" applyFill="1" applyAlignment="1">
      <alignment/>
    </xf>
    <xf numFmtId="0" fontId="14" fillId="6" borderId="10" xfId="0" applyFont="1" applyFill="1" applyBorder="1" applyAlignment="1">
      <alignment vertical="center"/>
    </xf>
    <xf numFmtId="0" fontId="14" fillId="6" borderId="0" xfId="0" applyFont="1" applyFill="1" applyAlignment="1">
      <alignment horizontal="right" vertical="center" indent="1"/>
    </xf>
    <xf numFmtId="0" fontId="14" fillId="6" borderId="10" xfId="0" applyFont="1" applyFill="1" applyBorder="1" applyAlignment="1">
      <alignment horizontal="right" vertical="center" indent="1"/>
    </xf>
    <xf numFmtId="0" fontId="14" fillId="6" borderId="0" xfId="0" applyFont="1" applyFill="1" applyAlignment="1">
      <alignment vertical="center"/>
    </xf>
    <xf numFmtId="0" fontId="14" fillId="6" borderId="0" xfId="0" applyFont="1" applyFill="1" applyAlignment="1">
      <alignment horizontal="right"/>
    </xf>
    <xf numFmtId="0" fontId="14" fillId="6" borderId="0" xfId="0" applyFont="1" applyFill="1" applyAlignment="1">
      <alignment horizontal="right" indent="1"/>
    </xf>
    <xf numFmtId="0" fontId="14" fillId="6" borderId="0" xfId="0" applyFont="1" applyFill="1" applyAlignment="1">
      <alignment/>
    </xf>
    <xf numFmtId="0" fontId="8" fillId="6" borderId="0" xfId="0" applyFont="1" applyFill="1" applyBorder="1" applyAlignment="1">
      <alignment wrapText="1"/>
    </xf>
    <xf numFmtId="0" fontId="14" fillId="6" borderId="0" xfId="0" applyFont="1" applyFill="1" applyBorder="1" applyAlignment="1">
      <alignment vertical="center" wrapText="1"/>
    </xf>
    <xf numFmtId="0" fontId="0" fillId="33" borderId="0" xfId="0" applyFont="1" applyFill="1" applyBorder="1" applyAlignment="1" applyProtection="1">
      <alignment horizontal="left" vertical="center"/>
      <protection locked="0"/>
    </xf>
    <xf numFmtId="0" fontId="14" fillId="6" borderId="10" xfId="0" applyFont="1" applyFill="1" applyBorder="1" applyAlignment="1">
      <alignment vertical="top" wrapText="1"/>
    </xf>
    <xf numFmtId="0" fontId="14" fillId="6" borderId="10" xfId="0" applyFont="1" applyFill="1" applyBorder="1" applyAlignment="1">
      <alignment wrapText="1"/>
    </xf>
    <xf numFmtId="0" fontId="0" fillId="0" borderId="0" xfId="0" applyAlignment="1" applyProtection="1">
      <alignment/>
      <protection locked="0"/>
    </xf>
    <xf numFmtId="49" fontId="0" fillId="3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61" fillId="0" borderId="0" xfId="0" applyFont="1" applyAlignment="1" applyProtection="1">
      <alignment/>
      <protection locked="0"/>
    </xf>
    <xf numFmtId="0" fontId="4" fillId="6" borderId="16" xfId="0" applyFont="1" applyFill="1" applyBorder="1" applyAlignment="1">
      <alignment vertical="center"/>
    </xf>
    <xf numFmtId="0" fontId="4" fillId="6" borderId="0" xfId="0" applyFont="1" applyFill="1" applyBorder="1" applyAlignment="1" applyProtection="1">
      <alignment vertical="center"/>
      <protection locked="0"/>
    </xf>
    <xf numFmtId="0" fontId="4" fillId="6" borderId="0" xfId="0" applyFont="1" applyFill="1" applyBorder="1" applyAlignment="1">
      <alignment wrapText="1"/>
    </xf>
    <xf numFmtId="0" fontId="8" fillId="6" borderId="0" xfId="0" applyFont="1" applyFill="1" applyBorder="1" applyAlignment="1">
      <alignment wrapText="1"/>
    </xf>
    <xf numFmtId="0" fontId="0" fillId="6" borderId="0" xfId="0" applyFill="1" applyAlignment="1">
      <alignment vertical="center"/>
    </xf>
    <xf numFmtId="0" fontId="0" fillId="6" borderId="10" xfId="0" applyFill="1" applyBorder="1" applyAlignment="1">
      <alignment/>
    </xf>
    <xf numFmtId="0" fontId="62" fillId="6" borderId="0" xfId="0" applyFont="1" applyFill="1" applyBorder="1" applyAlignment="1">
      <alignment/>
    </xf>
    <xf numFmtId="0" fontId="62" fillId="6" borderId="10" xfId="0" applyFont="1" applyFill="1" applyBorder="1" applyAlignment="1">
      <alignment horizontal="left"/>
    </xf>
    <xf numFmtId="0" fontId="62" fillId="6" borderId="0" xfId="0" applyFont="1" applyFill="1" applyAlignment="1">
      <alignment vertical="center"/>
    </xf>
    <xf numFmtId="0" fontId="62" fillId="6" borderId="0" xfId="0" applyFont="1" applyFill="1" applyBorder="1" applyAlignment="1">
      <alignment vertical="center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4" fillId="6" borderId="0" xfId="0" applyFont="1" applyFill="1" applyBorder="1" applyAlignment="1" applyProtection="1">
      <alignment/>
      <protection/>
    </xf>
    <xf numFmtId="0" fontId="4" fillId="6" borderId="0" xfId="0" applyFont="1" applyFill="1" applyBorder="1" applyAlignment="1" applyProtection="1">
      <alignment horizontal="left"/>
      <protection/>
    </xf>
    <xf numFmtId="0" fontId="4" fillId="6" borderId="0" xfId="0" applyFont="1" applyFill="1" applyAlignment="1" applyProtection="1">
      <alignment/>
      <protection/>
    </xf>
    <xf numFmtId="0" fontId="0" fillId="6" borderId="0" xfId="0" applyFill="1" applyAlignment="1" applyProtection="1">
      <alignment/>
      <protection/>
    </xf>
    <xf numFmtId="0" fontId="0" fillId="6" borderId="0" xfId="0" applyFill="1" applyBorder="1" applyAlignment="1" applyProtection="1">
      <alignment/>
      <protection/>
    </xf>
    <xf numFmtId="0" fontId="4" fillId="6" borderId="0" xfId="0" applyNumberFormat="1" applyFont="1" applyFill="1" applyBorder="1" applyAlignment="1" applyProtection="1">
      <alignment vertical="center"/>
      <protection/>
    </xf>
    <xf numFmtId="0" fontId="0" fillId="6" borderId="13" xfId="0" applyFill="1" applyBorder="1" applyAlignment="1" applyProtection="1">
      <alignment/>
      <protection/>
    </xf>
    <xf numFmtId="49" fontId="11" fillId="6" borderId="0" xfId="0" applyNumberFormat="1" applyFont="1" applyFill="1" applyBorder="1" applyAlignment="1" applyProtection="1">
      <alignment horizontal="left" vertical="top" wrapText="1"/>
      <protection/>
    </xf>
    <xf numFmtId="0" fontId="0" fillId="6" borderId="0" xfId="0" applyFill="1" applyBorder="1" applyAlignment="1" applyProtection="1">
      <alignment horizontal="center"/>
      <protection/>
    </xf>
    <xf numFmtId="0" fontId="3" fillId="6" borderId="0" xfId="0" applyFont="1" applyFill="1" applyBorder="1" applyAlignment="1" applyProtection="1">
      <alignment/>
      <protection/>
    </xf>
    <xf numFmtId="174" fontId="0" fillId="6" borderId="0" xfId="0" applyNumberFormat="1" applyFill="1" applyBorder="1" applyAlignment="1" applyProtection="1">
      <alignment/>
      <protection/>
    </xf>
    <xf numFmtId="0" fontId="0" fillId="6" borderId="0" xfId="0" applyFont="1" applyFill="1" applyBorder="1" applyAlignment="1" applyProtection="1">
      <alignment horizontal="left" vertical="center"/>
      <protection/>
    </xf>
    <xf numFmtId="0" fontId="0" fillId="6" borderId="0" xfId="0" applyFill="1" applyBorder="1" applyAlignment="1" applyProtection="1">
      <alignment horizontal="left" vertical="center"/>
      <protection/>
    </xf>
    <xf numFmtId="0" fontId="8" fillId="6" borderId="0" xfId="0" applyFont="1" applyFill="1" applyBorder="1" applyAlignment="1" applyProtection="1">
      <alignment/>
      <protection/>
    </xf>
    <xf numFmtId="0" fontId="0" fillId="6" borderId="10" xfId="0" applyFill="1" applyBorder="1" applyAlignment="1" applyProtection="1">
      <alignment horizontal="center"/>
      <protection/>
    </xf>
    <xf numFmtId="0" fontId="62" fillId="6" borderId="0" xfId="0" applyFont="1" applyFill="1" applyAlignment="1">
      <alignment horizontal="right"/>
    </xf>
    <xf numFmtId="0" fontId="5" fillId="6" borderId="0" xfId="0" applyFont="1" applyFill="1" applyAlignment="1" applyProtection="1">
      <alignment vertical="top" wrapText="1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4" fillId="6" borderId="0" xfId="0" applyFont="1" applyFill="1" applyBorder="1" applyAlignment="1" applyProtection="1">
      <alignment vertical="center" wrapText="1"/>
      <protection/>
    </xf>
    <xf numFmtId="0" fontId="14" fillId="6" borderId="0" xfId="0" applyFont="1" applyFill="1" applyBorder="1" applyAlignment="1" applyProtection="1">
      <alignment horizontal="right" indent="1"/>
      <protection/>
    </xf>
    <xf numFmtId="0" fontId="63" fillId="0" borderId="0" xfId="0" applyFont="1" applyBorder="1" applyAlignment="1">
      <alignment/>
    </xf>
    <xf numFmtId="172" fontId="3" fillId="6" borderId="0" xfId="0" applyNumberFormat="1" applyFont="1" applyFill="1" applyBorder="1" applyAlignment="1" applyProtection="1">
      <alignment/>
      <protection/>
    </xf>
    <xf numFmtId="0" fontId="4" fillId="6" borderId="0" xfId="0" applyFont="1" applyFill="1" applyAlignment="1" applyProtection="1">
      <alignment vertical="top" wrapText="1"/>
      <protection/>
    </xf>
    <xf numFmtId="0" fontId="0" fillId="6" borderId="0" xfId="0" applyFill="1" applyBorder="1" applyAlignment="1" applyProtection="1">
      <alignment horizontal="center" vertical="center"/>
      <protection/>
    </xf>
    <xf numFmtId="0" fontId="0" fillId="6" borderId="0" xfId="0" applyFill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174" fontId="0" fillId="33" borderId="0" xfId="0" applyNumberFormat="1" applyFill="1" applyBorder="1" applyAlignment="1" applyProtection="1">
      <alignment/>
      <protection/>
    </xf>
    <xf numFmtId="175" fontId="0" fillId="0" borderId="0" xfId="0" applyNumberFormat="1" applyAlignment="1" applyProtection="1">
      <alignment/>
      <protection locked="0"/>
    </xf>
    <xf numFmtId="175" fontId="0" fillId="0" borderId="0" xfId="0" applyNumberFormat="1" applyFont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 horizontal="left"/>
    </xf>
    <xf numFmtId="0" fontId="0" fillId="0" borderId="0" xfId="0" applyFont="1" applyAlignment="1" applyProtection="1">
      <alignment/>
      <protection/>
    </xf>
    <xf numFmtId="0" fontId="4" fillId="6" borderId="0" xfId="0" applyFont="1" applyFill="1" applyAlignment="1" applyProtection="1">
      <alignment vertical="top" wrapText="1"/>
      <protection/>
    </xf>
    <xf numFmtId="0" fontId="4" fillId="6" borderId="0" xfId="0" applyFont="1" applyFill="1" applyBorder="1" applyAlignment="1" applyProtection="1">
      <alignment vertical="top" wrapText="1"/>
      <protection/>
    </xf>
    <xf numFmtId="0" fontId="0" fillId="6" borderId="0" xfId="0" applyFill="1" applyAlignment="1" applyProtection="1">
      <alignment/>
      <protection/>
    </xf>
    <xf numFmtId="0" fontId="0" fillId="6" borderId="10" xfId="0" applyFill="1" applyBorder="1" applyAlignment="1" applyProtection="1">
      <alignment/>
      <protection/>
    </xf>
    <xf numFmtId="0" fontId="4" fillId="6" borderId="0" xfId="0" applyFont="1" applyFill="1" applyBorder="1" applyAlignment="1" applyProtection="1">
      <alignment vertical="center"/>
      <protection/>
    </xf>
    <xf numFmtId="49" fontId="11" fillId="34" borderId="0" xfId="0" applyNumberFormat="1" applyFont="1" applyFill="1" applyBorder="1" applyAlignment="1" applyProtection="1">
      <alignment horizontal="left" vertical="top" wrapText="1"/>
      <protection/>
    </xf>
    <xf numFmtId="49" fontId="0" fillId="0" borderId="0" xfId="0" applyNumberFormat="1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8" fillId="6" borderId="0" xfId="0" applyFont="1" applyFill="1" applyBorder="1" applyAlignment="1">
      <alignment horizontal="left" wrapText="1"/>
    </xf>
    <xf numFmtId="0" fontId="7" fillId="6" borderId="0" xfId="0" applyFont="1" applyFill="1" applyBorder="1" applyAlignment="1" applyProtection="1">
      <alignment horizontal="center" vertical="center"/>
      <protection locked="0"/>
    </xf>
    <xf numFmtId="0" fontId="3" fillId="6" borderId="12" xfId="0" applyFont="1" applyFill="1" applyBorder="1" applyAlignment="1">
      <alignment/>
    </xf>
    <xf numFmtId="0" fontId="3" fillId="6" borderId="0" xfId="0" applyFont="1" applyFill="1" applyBorder="1" applyAlignment="1">
      <alignment/>
    </xf>
    <xf numFmtId="0" fontId="4" fillId="6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vertical="top"/>
      <protection locked="0"/>
    </xf>
    <xf numFmtId="0" fontId="4" fillId="0" borderId="0" xfId="0" applyNumberFormat="1" applyFont="1" applyFill="1" applyAlignment="1" applyProtection="1">
      <alignment vertical="top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top"/>
      <protection locked="0"/>
    </xf>
    <xf numFmtId="0" fontId="14" fillId="6" borderId="0" xfId="0" applyFont="1" applyFill="1" applyBorder="1" applyAlignment="1" applyProtection="1">
      <alignment horizontal="right"/>
      <protection/>
    </xf>
    <xf numFmtId="0" fontId="14" fillId="6" borderId="0" xfId="0" applyFont="1" applyFill="1" applyBorder="1" applyAlignment="1">
      <alignment horizontal="right"/>
    </xf>
    <xf numFmtId="0" fontId="0" fillId="6" borderId="0" xfId="0" applyFill="1" applyBorder="1" applyAlignment="1">
      <alignment horizontal="center"/>
    </xf>
    <xf numFmtId="0" fontId="62" fillId="6" borderId="10" xfId="0" applyFont="1" applyFill="1" applyBorder="1" applyAlignment="1">
      <alignment horizontal="center"/>
    </xf>
    <xf numFmtId="0" fontId="7" fillId="6" borderId="0" xfId="0" applyFont="1" applyFill="1" applyBorder="1" applyAlignment="1" applyProtection="1">
      <alignment horizontal="center" vertical="center"/>
      <protection/>
    </xf>
    <xf numFmtId="0" fontId="3" fillId="6" borderId="0" xfId="0" applyFont="1" applyFill="1" applyAlignment="1">
      <alignment horizontal="left"/>
    </xf>
    <xf numFmtId="0" fontId="4" fillId="6" borderId="0" xfId="0" applyFont="1" applyFill="1" applyAlignment="1" applyProtection="1">
      <alignment horizontal="left"/>
      <protection/>
    </xf>
    <xf numFmtId="0" fontId="62" fillId="6" borderId="0" xfId="0" applyFont="1" applyFill="1" applyAlignment="1">
      <alignment horizontal="center"/>
    </xf>
    <xf numFmtId="0" fontId="4" fillId="6" borderId="0" xfId="0" applyFont="1" applyFill="1" applyBorder="1" applyAlignment="1">
      <alignment horizontal="left"/>
    </xf>
    <xf numFmtId="0" fontId="4" fillId="6" borderId="0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 vertical="top"/>
    </xf>
    <xf numFmtId="0" fontId="0" fillId="6" borderId="0" xfId="0" applyFill="1" applyAlignment="1">
      <alignment/>
    </xf>
    <xf numFmtId="0" fontId="0" fillId="6" borderId="0" xfId="0" applyFill="1" applyAlignment="1">
      <alignment horizontal="center" wrapText="1"/>
    </xf>
    <xf numFmtId="0" fontId="62" fillId="6" borderId="0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 vertical="top"/>
    </xf>
    <xf numFmtId="0" fontId="3" fillId="6" borderId="0" xfId="0" applyFont="1" applyFill="1" applyBorder="1" applyAlignment="1">
      <alignment horizontal="center" vertical="top"/>
    </xf>
    <xf numFmtId="0" fontId="62" fillId="6" borderId="0" xfId="0" applyFont="1" applyFill="1" applyBorder="1" applyAlignment="1">
      <alignment horizontal="left"/>
    </xf>
    <xf numFmtId="0" fontId="3" fillId="6" borderId="0" xfId="0" applyFont="1" applyFill="1" applyBorder="1" applyAlignment="1">
      <alignment horizontal="left"/>
    </xf>
    <xf numFmtId="0" fontId="0" fillId="6" borderId="0" xfId="0" applyFont="1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3" fillId="6" borderId="0" xfId="0" applyFont="1" applyFill="1" applyBorder="1" applyAlignment="1" applyProtection="1">
      <alignment horizontal="left"/>
      <protection/>
    </xf>
    <xf numFmtId="0" fontId="64" fillId="6" borderId="0" xfId="0" applyFont="1" applyFill="1" applyAlignment="1">
      <alignment vertical="center"/>
    </xf>
    <xf numFmtId="0" fontId="65" fillId="6" borderId="0" xfId="0" applyFont="1" applyFill="1" applyAlignment="1">
      <alignment/>
    </xf>
    <xf numFmtId="0" fontId="0" fillId="33" borderId="0" xfId="0" applyFont="1" applyFill="1" applyBorder="1" applyAlignment="1" applyProtection="1">
      <alignment vertical="center"/>
      <protection locked="0"/>
    </xf>
    <xf numFmtId="0" fontId="0" fillId="33" borderId="18" xfId="0" applyFont="1" applyFill="1" applyBorder="1" applyAlignment="1" applyProtection="1">
      <alignment vertical="center"/>
      <protection locked="0"/>
    </xf>
    <xf numFmtId="0" fontId="0" fillId="6" borderId="0" xfId="0" applyFont="1" applyFill="1" applyBorder="1" applyAlignment="1" applyProtection="1">
      <alignment vertical="center"/>
      <protection locked="0"/>
    </xf>
    <xf numFmtId="0" fontId="13" fillId="6" borderId="19" xfId="0" applyFont="1" applyFill="1" applyBorder="1" applyAlignment="1">
      <alignment vertical="top"/>
    </xf>
    <xf numFmtId="0" fontId="13" fillId="6" borderId="0" xfId="0" applyFont="1" applyFill="1" applyBorder="1" applyAlignment="1">
      <alignment vertical="top"/>
    </xf>
    <xf numFmtId="0" fontId="0" fillId="33" borderId="0" xfId="0" applyFont="1" applyFill="1" applyAlignment="1" applyProtection="1">
      <alignment vertical="center"/>
      <protection locked="0"/>
    </xf>
    <xf numFmtId="0" fontId="0" fillId="33" borderId="18" xfId="0" applyFont="1" applyFill="1" applyBorder="1" applyAlignment="1" applyProtection="1">
      <alignment vertical="center"/>
      <protection locked="0"/>
    </xf>
    <xf numFmtId="0" fontId="62" fillId="6" borderId="0" xfId="0" applyFont="1" applyFill="1" applyBorder="1" applyAlignment="1" applyProtection="1">
      <alignment/>
      <protection hidden="1"/>
    </xf>
    <xf numFmtId="0" fontId="0" fillId="6" borderId="0" xfId="0" applyFont="1" applyFill="1" applyAlignment="1" applyProtection="1">
      <alignment vertical="center"/>
      <protection locked="0"/>
    </xf>
    <xf numFmtId="0" fontId="0" fillId="6" borderId="18" xfId="0" applyFont="1" applyFill="1" applyBorder="1" applyAlignment="1" applyProtection="1">
      <alignment vertical="center"/>
      <protection locked="0"/>
    </xf>
    <xf numFmtId="0" fontId="0" fillId="33" borderId="0" xfId="0" applyFont="1" applyFill="1" applyBorder="1" applyAlignment="1" applyProtection="1">
      <alignment vertical="center"/>
      <protection locked="0"/>
    </xf>
    <xf numFmtId="0" fontId="0" fillId="6" borderId="0" xfId="0" applyFont="1" applyFill="1" applyBorder="1" applyAlignment="1" applyProtection="1">
      <alignment vertical="center"/>
      <protection locked="0"/>
    </xf>
    <xf numFmtId="0" fontId="62" fillId="6" borderId="0" xfId="0" applyFont="1" applyFill="1" applyBorder="1" applyAlignment="1" applyProtection="1">
      <alignment vertical="center"/>
      <protection/>
    </xf>
    <xf numFmtId="0" fontId="62" fillId="6" borderId="0" xfId="0" applyFont="1" applyFill="1" applyBorder="1" applyAlignment="1">
      <alignment horizontal="center"/>
    </xf>
    <xf numFmtId="49" fontId="0" fillId="6" borderId="0" xfId="0" applyNumberFormat="1" applyFont="1" applyFill="1" applyBorder="1" applyAlignment="1" applyProtection="1">
      <alignment vertical="top" wrapText="1"/>
      <protection/>
    </xf>
    <xf numFmtId="49" fontId="0" fillId="6" borderId="0" xfId="0" applyNumberFormat="1" applyFont="1" applyFill="1" applyBorder="1" applyAlignment="1" applyProtection="1">
      <alignment horizontal="left" vertical="top" wrapText="1"/>
      <protection/>
    </xf>
    <xf numFmtId="0" fontId="62" fillId="6" borderId="0" xfId="0" applyFont="1" applyFill="1" applyBorder="1" applyAlignment="1">
      <alignment horizontal="center"/>
    </xf>
    <xf numFmtId="0" fontId="62" fillId="6" borderId="0" xfId="0" applyFont="1" applyFill="1" applyAlignment="1">
      <alignment/>
    </xf>
    <xf numFmtId="0" fontId="0" fillId="0" borderId="0" xfId="0" applyFont="1" applyAlignment="1" applyProtection="1">
      <alignment vertical="top"/>
      <protection locked="0"/>
    </xf>
    <xf numFmtId="0" fontId="44" fillId="0" borderId="0" xfId="54">
      <alignment/>
      <protection/>
    </xf>
    <xf numFmtId="0" fontId="44" fillId="0" borderId="0" xfId="54">
      <alignment/>
      <protection/>
    </xf>
    <xf numFmtId="0" fontId="0" fillId="0" borderId="0" xfId="0" applyFont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/>
      <protection locked="0"/>
    </xf>
    <xf numFmtId="0" fontId="3" fillId="6" borderId="0" xfId="0" applyFont="1" applyFill="1" applyAlignment="1">
      <alignment horizontal="center"/>
    </xf>
    <xf numFmtId="49" fontId="0" fillId="0" borderId="0" xfId="0" applyNumberFormat="1" applyFont="1" applyFill="1" applyBorder="1" applyAlignment="1" applyProtection="1">
      <alignment horizontal="left" vertical="top" wrapText="1"/>
      <protection locked="0"/>
    </xf>
    <xf numFmtId="49" fontId="0" fillId="0" borderId="0" xfId="0" applyNumberFormat="1" applyFont="1" applyFill="1" applyBorder="1" applyAlignment="1" applyProtection="1">
      <alignment horizontal="left" vertical="top" wrapText="1"/>
      <protection locked="0"/>
    </xf>
    <xf numFmtId="49" fontId="0" fillId="33" borderId="0" xfId="0" applyNumberFormat="1" applyFont="1" applyFill="1" applyBorder="1" applyAlignment="1" applyProtection="1">
      <alignment horizontal="left" vertical="top" wrapText="1"/>
      <protection locked="0"/>
    </xf>
    <xf numFmtId="49" fontId="0" fillId="33" borderId="0" xfId="0" applyNumberFormat="1" applyFont="1" applyFill="1" applyBorder="1" applyAlignment="1" applyProtection="1">
      <alignment horizontal="left" vertical="top" wrapText="1"/>
      <protection locked="0"/>
    </xf>
    <xf numFmtId="175" fontId="0" fillId="33" borderId="20" xfId="0" applyNumberFormat="1" applyFill="1" applyBorder="1" applyAlignment="1" applyProtection="1">
      <alignment horizontal="center" vertical="center"/>
      <protection locked="0"/>
    </xf>
    <xf numFmtId="175" fontId="0" fillId="33" borderId="21" xfId="0" applyNumberFormat="1" applyFill="1" applyBorder="1" applyAlignment="1" applyProtection="1">
      <alignment horizontal="center" vertical="center"/>
      <protection locked="0"/>
    </xf>
    <xf numFmtId="175" fontId="0" fillId="33" borderId="22" xfId="0" applyNumberFormat="1" applyFill="1" applyBorder="1" applyAlignment="1" applyProtection="1">
      <alignment horizontal="center" vertical="center"/>
      <protection locked="0"/>
    </xf>
    <xf numFmtId="175" fontId="0" fillId="33" borderId="23" xfId="0" applyNumberFormat="1" applyFill="1" applyBorder="1" applyAlignment="1" applyProtection="1">
      <alignment horizontal="center" vertical="center"/>
      <protection locked="0"/>
    </xf>
    <xf numFmtId="175" fontId="0" fillId="33" borderId="0" xfId="0" applyNumberFormat="1" applyFill="1" applyBorder="1" applyAlignment="1" applyProtection="1">
      <alignment horizontal="center" vertical="center"/>
      <protection locked="0"/>
    </xf>
    <xf numFmtId="175" fontId="0" fillId="33" borderId="16" xfId="0" applyNumberFormat="1" applyFill="1" applyBorder="1" applyAlignment="1" applyProtection="1">
      <alignment horizontal="center" vertical="center"/>
      <protection locked="0"/>
    </xf>
    <xf numFmtId="175" fontId="0" fillId="33" borderId="24" xfId="0" applyNumberFormat="1" applyFill="1" applyBorder="1" applyAlignment="1" applyProtection="1">
      <alignment horizontal="center" vertical="center"/>
      <protection locked="0"/>
    </xf>
    <xf numFmtId="175" fontId="0" fillId="33" borderId="11" xfId="0" applyNumberFormat="1" applyFill="1" applyBorder="1" applyAlignment="1" applyProtection="1">
      <alignment horizontal="center" vertical="center"/>
      <protection locked="0"/>
    </xf>
    <xf numFmtId="175" fontId="0" fillId="33" borderId="25" xfId="0" applyNumberForma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33" borderId="18" xfId="0" applyFont="1" applyFill="1" applyBorder="1" applyAlignment="1" applyProtection="1">
      <alignment horizontal="center"/>
      <protection locked="0"/>
    </xf>
    <xf numFmtId="0" fontId="7" fillId="6" borderId="19" xfId="0" applyFont="1" applyFill="1" applyBorder="1" applyAlignment="1" applyProtection="1">
      <alignment horizontal="center" vertical="center"/>
      <protection/>
    </xf>
    <xf numFmtId="0" fontId="7" fillId="6" borderId="0" xfId="0" applyFont="1" applyFill="1" applyBorder="1" applyAlignment="1" applyProtection="1">
      <alignment horizontal="center" vertical="center"/>
      <protection/>
    </xf>
    <xf numFmtId="0" fontId="3" fillId="6" borderId="19" xfId="0" applyFont="1" applyFill="1" applyBorder="1" applyAlignment="1" applyProtection="1">
      <alignment horizontal="center" vertical="center"/>
      <protection/>
    </xf>
    <xf numFmtId="0" fontId="3" fillId="6" borderId="0" xfId="0" applyFont="1" applyFill="1" applyBorder="1" applyAlignment="1" applyProtection="1">
      <alignment horizontal="center" vertical="center"/>
      <protection/>
    </xf>
    <xf numFmtId="0" fontId="8" fillId="6" borderId="0" xfId="0" applyFont="1" applyFill="1" applyBorder="1" applyAlignment="1">
      <alignment horizontal="right" wrapText="1"/>
    </xf>
    <xf numFmtId="0" fontId="0" fillId="6" borderId="14" xfId="0" applyFill="1" applyBorder="1" applyAlignment="1">
      <alignment horizontal="center"/>
    </xf>
    <xf numFmtId="0" fontId="0" fillId="33" borderId="18" xfId="0" applyFill="1" applyBorder="1" applyAlignment="1" applyProtection="1">
      <alignment horizontal="center"/>
      <protection locked="0"/>
    </xf>
    <xf numFmtId="0" fontId="8" fillId="6" borderId="0" xfId="0" applyFont="1" applyFill="1" applyBorder="1" applyAlignment="1">
      <alignment horizontal="center" wrapText="1"/>
    </xf>
    <xf numFmtId="0" fontId="14" fillId="6" borderId="0" xfId="0" applyFont="1" applyFill="1" applyBorder="1" applyAlignment="1">
      <alignment horizontal="right" vertical="center" wrapText="1"/>
    </xf>
    <xf numFmtId="0" fontId="14" fillId="6" borderId="14" xfId="0" applyFont="1" applyFill="1" applyBorder="1" applyAlignment="1">
      <alignment horizontal="right" vertical="center" wrapText="1"/>
    </xf>
    <xf numFmtId="0" fontId="14" fillId="6" borderId="0" xfId="0" applyFont="1" applyFill="1" applyBorder="1" applyAlignment="1">
      <alignment horizontal="right"/>
    </xf>
    <xf numFmtId="0" fontId="66" fillId="6" borderId="0" xfId="0" applyFont="1" applyFill="1" applyAlignment="1" applyProtection="1">
      <alignment horizontal="right"/>
      <protection/>
    </xf>
    <xf numFmtId="0" fontId="66" fillId="6" borderId="16" xfId="0" applyFont="1" applyFill="1" applyBorder="1" applyAlignment="1" applyProtection="1">
      <alignment horizontal="right"/>
      <protection/>
    </xf>
    <xf numFmtId="172" fontId="0" fillId="33" borderId="18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>
      <alignment horizontal="center"/>
    </xf>
    <xf numFmtId="0" fontId="14" fillId="6" borderId="0" xfId="0" applyFont="1" applyFill="1" applyAlignment="1">
      <alignment horizontal="right" wrapText="1"/>
    </xf>
    <xf numFmtId="0" fontId="14" fillId="6" borderId="14" xfId="0" applyFont="1" applyFill="1" applyBorder="1" applyAlignment="1">
      <alignment horizontal="right"/>
    </xf>
    <xf numFmtId="0" fontId="3" fillId="6" borderId="0" xfId="0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3" fillId="6" borderId="0" xfId="0" applyFont="1" applyFill="1" applyAlignment="1">
      <alignment horizontal="left"/>
    </xf>
    <xf numFmtId="49" fontId="11" fillId="33" borderId="0" xfId="0" applyNumberFormat="1" applyFont="1" applyFill="1" applyBorder="1" applyAlignment="1" applyProtection="1">
      <alignment horizontal="left" vertical="top" wrapText="1"/>
      <protection locked="0"/>
    </xf>
    <xf numFmtId="49" fontId="11" fillId="33" borderId="14" xfId="0" applyNumberFormat="1" applyFont="1" applyFill="1" applyBorder="1" applyAlignment="1" applyProtection="1">
      <alignment horizontal="left" vertical="top" wrapText="1"/>
      <protection locked="0"/>
    </xf>
    <xf numFmtId="0" fontId="5" fillId="33" borderId="18" xfId="0" applyFont="1" applyFill="1" applyBorder="1" applyAlignment="1" applyProtection="1">
      <alignment horizontal="center" vertical="center"/>
      <protection locked="0"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3" fillId="6" borderId="0" xfId="0" applyFont="1" applyFill="1" applyBorder="1" applyAlignment="1" applyProtection="1">
      <alignment horizontal="center" vertical="center"/>
      <protection locked="0"/>
    </xf>
    <xf numFmtId="49" fontId="11" fillId="33" borderId="0" xfId="0" applyNumberFormat="1" applyFont="1" applyFill="1" applyBorder="1" applyAlignment="1" applyProtection="1">
      <alignment horizontal="center" vertical="top" wrapText="1"/>
      <protection locked="0"/>
    </xf>
    <xf numFmtId="0" fontId="14" fillId="6" borderId="0" xfId="0" applyFont="1" applyFill="1" applyAlignment="1">
      <alignment horizontal="right" vertical="center"/>
    </xf>
    <xf numFmtId="49" fontId="13" fillId="6" borderId="0" xfId="0" applyNumberFormat="1" applyFont="1" applyFill="1" applyBorder="1" applyAlignment="1">
      <alignment horizontal="center" vertical="center"/>
    </xf>
    <xf numFmtId="0" fontId="14" fillId="6" borderId="0" xfId="0" applyFont="1" applyFill="1" applyAlignment="1">
      <alignment horizontal="right" vertical="top" wrapText="1"/>
    </xf>
    <xf numFmtId="0" fontId="14" fillId="6" borderId="0" xfId="0" applyFont="1" applyFill="1" applyAlignment="1">
      <alignment horizontal="center" vertical="center"/>
    </xf>
    <xf numFmtId="175" fontId="0" fillId="33" borderId="20" xfId="0" applyNumberFormat="1" applyFont="1" applyFill="1" applyBorder="1" applyAlignment="1" applyProtection="1">
      <alignment horizontal="center" vertical="center"/>
      <protection locked="0"/>
    </xf>
    <xf numFmtId="175" fontId="0" fillId="33" borderId="21" xfId="0" applyNumberFormat="1" applyFont="1" applyFill="1" applyBorder="1" applyAlignment="1" applyProtection="1">
      <alignment horizontal="center" vertical="center"/>
      <protection locked="0"/>
    </xf>
    <xf numFmtId="175" fontId="0" fillId="33" borderId="22" xfId="0" applyNumberFormat="1" applyFont="1" applyFill="1" applyBorder="1" applyAlignment="1" applyProtection="1">
      <alignment horizontal="center" vertical="center"/>
      <protection locked="0"/>
    </xf>
    <xf numFmtId="175" fontId="0" fillId="33" borderId="23" xfId="0" applyNumberFormat="1" applyFont="1" applyFill="1" applyBorder="1" applyAlignment="1" applyProtection="1">
      <alignment horizontal="center" vertical="center"/>
      <protection locked="0"/>
    </xf>
    <xf numFmtId="175" fontId="0" fillId="33" borderId="0" xfId="0" applyNumberFormat="1" applyFont="1" applyFill="1" applyBorder="1" applyAlignment="1" applyProtection="1">
      <alignment horizontal="center" vertical="center"/>
      <protection locked="0"/>
    </xf>
    <xf numFmtId="175" fontId="0" fillId="33" borderId="16" xfId="0" applyNumberFormat="1" applyFont="1" applyFill="1" applyBorder="1" applyAlignment="1" applyProtection="1">
      <alignment horizontal="center" vertical="center"/>
      <protection locked="0"/>
    </xf>
    <xf numFmtId="175" fontId="0" fillId="33" borderId="24" xfId="0" applyNumberFormat="1" applyFont="1" applyFill="1" applyBorder="1" applyAlignment="1" applyProtection="1">
      <alignment horizontal="center" vertical="center"/>
      <protection locked="0"/>
    </xf>
    <xf numFmtId="175" fontId="0" fillId="33" borderId="11" xfId="0" applyNumberFormat="1" applyFont="1" applyFill="1" applyBorder="1" applyAlignment="1" applyProtection="1">
      <alignment horizontal="center" vertical="center"/>
      <protection locked="0"/>
    </xf>
    <xf numFmtId="175" fontId="0" fillId="33" borderId="25" xfId="0" applyNumberFormat="1" applyFont="1" applyFill="1" applyBorder="1" applyAlignment="1" applyProtection="1">
      <alignment horizontal="center" vertical="center"/>
      <protection locked="0"/>
    </xf>
    <xf numFmtId="0" fontId="14" fillId="6" borderId="0" xfId="0" applyFont="1" applyFill="1" applyBorder="1" applyAlignment="1" applyProtection="1">
      <alignment horizontal="right"/>
      <protection/>
    </xf>
    <xf numFmtId="0" fontId="62" fillId="6" borderId="10" xfId="0" applyFont="1" applyFill="1" applyBorder="1" applyAlignment="1">
      <alignment horizontal="center"/>
    </xf>
    <xf numFmtId="49" fontId="4" fillId="33" borderId="20" xfId="0" applyNumberFormat="1" applyFont="1" applyFill="1" applyBorder="1" applyAlignment="1" applyProtection="1">
      <alignment/>
      <protection locked="0"/>
    </xf>
    <xf numFmtId="49" fontId="4" fillId="33" borderId="21" xfId="0" applyNumberFormat="1" applyFont="1" applyFill="1" applyBorder="1" applyAlignment="1" applyProtection="1">
      <alignment/>
      <protection locked="0"/>
    </xf>
    <xf numFmtId="49" fontId="4" fillId="33" borderId="22" xfId="0" applyNumberFormat="1" applyFont="1" applyFill="1" applyBorder="1" applyAlignment="1" applyProtection="1">
      <alignment/>
      <protection locked="0"/>
    </xf>
    <xf numFmtId="49" fontId="4" fillId="33" borderId="24" xfId="0" applyNumberFormat="1" applyFont="1" applyFill="1" applyBorder="1" applyAlignment="1" applyProtection="1">
      <alignment/>
      <protection locked="0"/>
    </xf>
    <xf numFmtId="49" fontId="4" fillId="33" borderId="11" xfId="0" applyNumberFormat="1" applyFont="1" applyFill="1" applyBorder="1" applyAlignment="1" applyProtection="1">
      <alignment/>
      <protection locked="0"/>
    </xf>
    <xf numFmtId="49" fontId="4" fillId="33" borderId="25" xfId="0" applyNumberFormat="1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0" fontId="2" fillId="6" borderId="0" xfId="42" applyFill="1" applyAlignment="1" applyProtection="1">
      <alignment horizontal="left"/>
      <protection locked="0"/>
    </xf>
    <xf numFmtId="0" fontId="18" fillId="6" borderId="0" xfId="42" applyFont="1" applyFill="1" applyAlignment="1" applyProtection="1">
      <alignment horizontal="left"/>
      <protection locked="0"/>
    </xf>
    <xf numFmtId="0" fontId="13" fillId="6" borderId="19" xfId="0" applyFont="1" applyFill="1" applyBorder="1" applyAlignment="1">
      <alignment horizontal="center" vertical="top"/>
    </xf>
    <xf numFmtId="0" fontId="4" fillId="33" borderId="0" xfId="0" applyFont="1" applyFill="1" applyBorder="1" applyAlignment="1" applyProtection="1">
      <alignment horizontal="left" vertical="center"/>
      <protection locked="0"/>
    </xf>
    <xf numFmtId="0" fontId="4" fillId="33" borderId="18" xfId="0" applyFont="1" applyFill="1" applyBorder="1" applyAlignment="1" applyProtection="1">
      <alignment horizontal="left" vertical="center"/>
      <protection locked="0"/>
    </xf>
    <xf numFmtId="0" fontId="3" fillId="6" borderId="0" xfId="0" applyFont="1" applyFill="1" applyAlignment="1" applyProtection="1">
      <alignment horizontal="left"/>
      <protection/>
    </xf>
    <xf numFmtId="0" fontId="0" fillId="6" borderId="0" xfId="0" applyFont="1" applyFill="1" applyAlignment="1">
      <alignment horizontal="center" wrapText="1"/>
    </xf>
    <xf numFmtId="49" fontId="0" fillId="33" borderId="18" xfId="0" applyNumberFormat="1" applyFont="1" applyFill="1" applyBorder="1" applyAlignment="1" applyProtection="1">
      <alignment horizontal="center"/>
      <protection locked="0"/>
    </xf>
    <xf numFmtId="0" fontId="3" fillId="6" borderId="0" xfId="0" applyFont="1" applyFill="1" applyBorder="1" applyAlignment="1" applyProtection="1">
      <alignment horizontal="left"/>
      <protection/>
    </xf>
    <xf numFmtId="49" fontId="6" fillId="33" borderId="0" xfId="42" applyNumberFormat="1" applyFont="1" applyFill="1" applyBorder="1" applyAlignment="1" applyProtection="1">
      <alignment horizontal="center"/>
      <protection locked="0"/>
    </xf>
    <xf numFmtId="49" fontId="6" fillId="33" borderId="18" xfId="42" applyNumberFormat="1" applyFont="1" applyFill="1" applyBorder="1" applyAlignment="1" applyProtection="1">
      <alignment horizontal="center"/>
      <protection locked="0"/>
    </xf>
    <xf numFmtId="0" fontId="13" fillId="6" borderId="0" xfId="0" applyFont="1" applyFill="1" applyBorder="1" applyAlignment="1">
      <alignment horizontal="center"/>
    </xf>
    <xf numFmtId="0" fontId="0" fillId="6" borderId="0" xfId="0" applyFont="1" applyFill="1" applyAlignment="1">
      <alignment horizontal="center" wrapText="1"/>
    </xf>
    <xf numFmtId="0" fontId="0" fillId="6" borderId="0" xfId="0" applyFill="1" applyAlignment="1">
      <alignment horizontal="center" wrapText="1"/>
    </xf>
    <xf numFmtId="49" fontId="5" fillId="33" borderId="0" xfId="0" applyNumberFormat="1" applyFont="1" applyFill="1" applyBorder="1" applyAlignment="1" applyProtection="1">
      <alignment horizontal="left" vertical="center"/>
      <protection locked="0"/>
    </xf>
    <xf numFmtId="49" fontId="5" fillId="33" borderId="18" xfId="0" applyNumberFormat="1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62" fillId="6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 horizontal="center" vertical="center"/>
      <protection locked="0"/>
    </xf>
    <xf numFmtId="0" fontId="62" fillId="6" borderId="0" xfId="0" applyFont="1" applyFill="1" applyBorder="1" applyAlignment="1" applyProtection="1">
      <alignment horizontal="center" vertical="top"/>
      <protection hidden="1"/>
    </xf>
    <xf numFmtId="0" fontId="0" fillId="33" borderId="0" xfId="0" applyFont="1" applyFill="1" applyAlignment="1" applyProtection="1">
      <alignment horizontal="center" vertical="center"/>
      <protection locked="0"/>
    </xf>
    <xf numFmtId="0" fontId="4" fillId="6" borderId="19" xfId="0" applyFont="1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62" fillId="6" borderId="14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/>
    </xf>
    <xf numFmtId="0" fontId="4" fillId="6" borderId="19" xfId="0" applyFont="1" applyFill="1" applyBorder="1" applyAlignment="1">
      <alignment horizontal="center" vertical="top"/>
    </xf>
    <xf numFmtId="0" fontId="4" fillId="6" borderId="0" xfId="0" applyFont="1" applyFill="1" applyBorder="1" applyAlignment="1">
      <alignment horizontal="center" vertical="top"/>
    </xf>
    <xf numFmtId="49" fontId="0" fillId="6" borderId="0" xfId="0" applyNumberFormat="1" applyFont="1" applyFill="1" applyAlignment="1">
      <alignment horizontal="left"/>
    </xf>
    <xf numFmtId="0" fontId="0" fillId="6" borderId="0" xfId="0" applyFont="1" applyFill="1" applyAlignment="1">
      <alignment horizontal="left"/>
    </xf>
    <xf numFmtId="0" fontId="62" fillId="6" borderId="0" xfId="0" applyFont="1" applyFill="1" applyBorder="1" applyAlignment="1" applyProtection="1">
      <alignment horizontal="left" vertical="center"/>
      <protection hidden="1"/>
    </xf>
    <xf numFmtId="0" fontId="5" fillId="6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33" borderId="0" xfId="0" applyFill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0" fillId="6" borderId="0" xfId="0" applyFont="1" applyFill="1" applyAlignment="1">
      <alignment horizontal="right"/>
    </xf>
    <xf numFmtId="0" fontId="5" fillId="6" borderId="12" xfId="0" applyFont="1" applyFill="1" applyBorder="1" applyAlignment="1">
      <alignment horizontal="center" vertical="center" wrapText="1"/>
    </xf>
    <xf numFmtId="0" fontId="0" fillId="33" borderId="20" xfId="0" applyNumberFormat="1" applyFill="1" applyBorder="1" applyAlignment="1" applyProtection="1">
      <alignment horizontal="center" vertical="center"/>
      <protection locked="0"/>
    </xf>
    <xf numFmtId="0" fontId="0" fillId="33" borderId="21" xfId="0" applyNumberFormat="1" applyFill="1" applyBorder="1" applyAlignment="1" applyProtection="1">
      <alignment horizontal="center" vertical="center"/>
      <protection locked="0"/>
    </xf>
    <xf numFmtId="0" fontId="0" fillId="33" borderId="22" xfId="0" applyNumberFormat="1" applyFill="1" applyBorder="1" applyAlignment="1" applyProtection="1">
      <alignment horizontal="center" vertical="center"/>
      <protection locked="0"/>
    </xf>
    <xf numFmtId="0" fontId="0" fillId="33" borderId="23" xfId="0" applyNumberFormat="1" applyFill="1" applyBorder="1" applyAlignment="1" applyProtection="1">
      <alignment horizontal="center" vertical="center"/>
      <protection locked="0"/>
    </xf>
    <xf numFmtId="0" fontId="0" fillId="33" borderId="0" xfId="0" applyNumberFormat="1" applyFill="1" applyBorder="1" applyAlignment="1" applyProtection="1">
      <alignment horizontal="center" vertical="center"/>
      <protection locked="0"/>
    </xf>
    <xf numFmtId="0" fontId="0" fillId="33" borderId="16" xfId="0" applyNumberFormat="1" applyFill="1" applyBorder="1" applyAlignment="1" applyProtection="1">
      <alignment horizontal="center" vertical="center"/>
      <protection locked="0"/>
    </xf>
    <xf numFmtId="0" fontId="0" fillId="33" borderId="24" xfId="0" applyNumberFormat="1" applyFill="1" applyBorder="1" applyAlignment="1" applyProtection="1">
      <alignment horizontal="center" vertical="center"/>
      <protection locked="0"/>
    </xf>
    <xf numFmtId="0" fontId="0" fillId="33" borderId="11" xfId="0" applyNumberFormat="1" applyFill="1" applyBorder="1" applyAlignment="1" applyProtection="1">
      <alignment horizontal="center" vertical="center"/>
      <protection locked="0"/>
    </xf>
    <xf numFmtId="0" fontId="0" fillId="33" borderId="25" xfId="0" applyNumberFormat="1" applyFill="1" applyBorder="1" applyAlignment="1" applyProtection="1">
      <alignment horizontal="center" vertical="center"/>
      <protection locked="0"/>
    </xf>
    <xf numFmtId="173" fontId="0" fillId="33" borderId="20" xfId="0" applyNumberFormat="1" applyFont="1" applyFill="1" applyBorder="1" applyAlignment="1" applyProtection="1">
      <alignment horizontal="center" vertical="center"/>
      <protection locked="0"/>
    </xf>
    <xf numFmtId="173" fontId="0" fillId="33" borderId="21" xfId="0" applyNumberFormat="1" applyFont="1" applyFill="1" applyBorder="1" applyAlignment="1" applyProtection="1">
      <alignment horizontal="center" vertical="center"/>
      <protection locked="0"/>
    </xf>
    <xf numFmtId="173" fontId="0" fillId="33" borderId="22" xfId="0" applyNumberFormat="1" applyFont="1" applyFill="1" applyBorder="1" applyAlignment="1" applyProtection="1">
      <alignment horizontal="center" vertical="center"/>
      <protection locked="0"/>
    </xf>
    <xf numFmtId="173" fontId="0" fillId="33" borderId="23" xfId="0" applyNumberFormat="1" applyFont="1" applyFill="1" applyBorder="1" applyAlignment="1" applyProtection="1">
      <alignment horizontal="center" vertical="center"/>
      <protection locked="0"/>
    </xf>
    <xf numFmtId="173" fontId="0" fillId="33" borderId="0" xfId="0" applyNumberFormat="1" applyFont="1" applyFill="1" applyBorder="1" applyAlignment="1" applyProtection="1">
      <alignment horizontal="center" vertical="center"/>
      <protection locked="0"/>
    </xf>
    <xf numFmtId="173" fontId="0" fillId="33" borderId="16" xfId="0" applyNumberFormat="1" applyFont="1" applyFill="1" applyBorder="1" applyAlignment="1" applyProtection="1">
      <alignment horizontal="center" vertical="center"/>
      <protection locked="0"/>
    </xf>
    <xf numFmtId="173" fontId="0" fillId="33" borderId="24" xfId="0" applyNumberFormat="1" applyFont="1" applyFill="1" applyBorder="1" applyAlignment="1" applyProtection="1">
      <alignment horizontal="center" vertical="center"/>
      <protection locked="0"/>
    </xf>
    <xf numFmtId="173" fontId="0" fillId="33" borderId="11" xfId="0" applyNumberFormat="1" applyFont="1" applyFill="1" applyBorder="1" applyAlignment="1" applyProtection="1">
      <alignment horizontal="center" vertical="center"/>
      <protection locked="0"/>
    </xf>
    <xf numFmtId="173" fontId="0" fillId="33" borderId="25" xfId="0" applyNumberFormat="1" applyFont="1" applyFill="1" applyBorder="1" applyAlignment="1" applyProtection="1">
      <alignment horizontal="center" vertical="center"/>
      <protection locked="0"/>
    </xf>
    <xf numFmtId="0" fontId="67" fillId="6" borderId="12" xfId="43" applyFont="1" applyFill="1" applyBorder="1" applyAlignment="1" applyProtection="1">
      <alignment horizontal="left" vertical="top" wrapText="1"/>
      <protection/>
    </xf>
    <xf numFmtId="0" fontId="67" fillId="6" borderId="0" xfId="43" applyFont="1" applyFill="1" applyBorder="1" applyAlignment="1" applyProtection="1">
      <alignment horizontal="left" vertical="top" wrapText="1"/>
      <protection/>
    </xf>
    <xf numFmtId="0" fontId="5" fillId="6" borderId="12" xfId="0" applyFont="1" applyFill="1" applyBorder="1" applyAlignment="1">
      <alignment horizontal="left" vertical="center" wrapText="1"/>
    </xf>
    <xf numFmtId="0" fontId="5" fillId="6" borderId="0" xfId="0" applyFont="1" applyFill="1" applyBorder="1" applyAlignment="1">
      <alignment horizontal="left" vertical="center" wrapText="1"/>
    </xf>
    <xf numFmtId="0" fontId="4" fillId="6" borderId="0" xfId="0" applyFont="1" applyFill="1" applyAlignment="1">
      <alignment horizontal="left" vertical="top" wrapText="1"/>
    </xf>
    <xf numFmtId="49" fontId="0" fillId="6" borderId="21" xfId="0" applyNumberFormat="1" applyFill="1" applyBorder="1" applyAlignment="1">
      <alignment horizontal="center" vertical="center"/>
    </xf>
    <xf numFmtId="49" fontId="0" fillId="6" borderId="0" xfId="0" applyNumberFormat="1" applyFill="1" applyBorder="1" applyAlignment="1">
      <alignment horizontal="center" vertical="center"/>
    </xf>
    <xf numFmtId="49" fontId="0" fillId="6" borderId="11" xfId="0" applyNumberFormat="1" applyFill="1" applyBorder="1" applyAlignment="1">
      <alignment horizontal="center" vertical="center"/>
    </xf>
    <xf numFmtId="0" fontId="9" fillId="6" borderId="0" xfId="0" applyFont="1" applyFill="1" applyBorder="1" applyAlignment="1" applyProtection="1">
      <alignment horizontal="center" vertical="top"/>
      <protection/>
    </xf>
    <xf numFmtId="0" fontId="65" fillId="6" borderId="0" xfId="0" applyFont="1" applyFill="1" applyBorder="1" applyAlignment="1" applyProtection="1">
      <alignment horizontal="center" vertical="top" wrapText="1"/>
      <protection/>
    </xf>
    <xf numFmtId="0" fontId="4" fillId="33" borderId="26" xfId="0" applyFont="1" applyFill="1" applyBorder="1" applyAlignment="1" applyProtection="1">
      <alignment horizontal="center" vertical="center"/>
      <protection locked="0"/>
    </xf>
    <xf numFmtId="0" fontId="4" fillId="33" borderId="27" xfId="0" applyFont="1" applyFill="1" applyBorder="1" applyAlignment="1" applyProtection="1">
      <alignment horizontal="center" vertical="center"/>
      <protection locked="0"/>
    </xf>
    <xf numFmtId="0" fontId="4" fillId="33" borderId="28" xfId="0" applyFont="1" applyFill="1" applyBorder="1" applyAlignment="1" applyProtection="1">
      <alignment horizontal="center" vertical="center"/>
      <protection locked="0"/>
    </xf>
    <xf numFmtId="0" fontId="4" fillId="6" borderId="0" xfId="0" applyFont="1" applyFill="1" applyBorder="1" applyAlignment="1">
      <alignment horizontal="left" vertical="top" wrapText="1"/>
    </xf>
    <xf numFmtId="0" fontId="62" fillId="6" borderId="23" xfId="0" applyFont="1" applyFill="1" applyBorder="1" applyAlignment="1">
      <alignment horizontal="center" vertical="center"/>
    </xf>
    <xf numFmtId="0" fontId="4" fillId="6" borderId="0" xfId="0" applyFont="1" applyFill="1" applyAlignment="1">
      <alignment horizontal="left" vertical="center"/>
    </xf>
    <xf numFmtId="0" fontId="4" fillId="6" borderId="16" xfId="0" applyFont="1" applyFill="1" applyBorder="1" applyAlignment="1">
      <alignment horizontal="left" vertical="center"/>
    </xf>
    <xf numFmtId="0" fontId="4" fillId="6" borderId="0" xfId="0" applyFont="1" applyFill="1" applyAlignment="1">
      <alignment horizontal="center" vertical="top" wrapText="1"/>
    </xf>
    <xf numFmtId="0" fontId="4" fillId="6" borderId="0" xfId="0" applyFont="1" applyFill="1" applyAlignment="1">
      <alignment horizontal="center" vertical="center"/>
    </xf>
    <xf numFmtId="0" fontId="4" fillId="6" borderId="0" xfId="0" applyFont="1" applyFill="1" applyAlignment="1">
      <alignment horizontal="center" vertical="center" wrapText="1"/>
    </xf>
    <xf numFmtId="0" fontId="62" fillId="6" borderId="0" xfId="0" applyFont="1" applyFill="1" applyBorder="1" applyAlignment="1">
      <alignment horizontal="center"/>
    </xf>
    <xf numFmtId="0" fontId="62" fillId="6" borderId="10" xfId="0" applyFont="1" applyFill="1" applyBorder="1" applyAlignment="1">
      <alignment horizontal="center" vertical="center"/>
    </xf>
    <xf numFmtId="0" fontId="62" fillId="6" borderId="23" xfId="0" applyFont="1" applyFill="1" applyBorder="1" applyAlignment="1">
      <alignment horizontal="center"/>
    </xf>
    <xf numFmtId="0" fontId="62" fillId="6" borderId="0" xfId="0" applyFont="1" applyFill="1" applyBorder="1" applyAlignment="1" applyProtection="1">
      <alignment horizontal="center" vertical="center" wrapText="1"/>
      <protection hidden="1"/>
    </xf>
    <xf numFmtId="49" fontId="11" fillId="0" borderId="0" xfId="0" applyNumberFormat="1" applyFont="1" applyFill="1" applyBorder="1" applyAlignment="1" applyProtection="1">
      <alignment horizontal="left" vertical="top" wrapText="1"/>
      <protection locked="0"/>
    </xf>
    <xf numFmtId="49" fontId="11" fillId="0" borderId="14" xfId="0" applyNumberFormat="1" applyFont="1" applyFill="1" applyBorder="1" applyAlignment="1" applyProtection="1">
      <alignment horizontal="left" vertical="top" wrapText="1"/>
      <protection locked="0"/>
    </xf>
    <xf numFmtId="0" fontId="68" fillId="35" borderId="23" xfId="0" applyFont="1" applyFill="1" applyBorder="1" applyAlignment="1" applyProtection="1">
      <alignment/>
      <protection/>
    </xf>
    <xf numFmtId="0" fontId="12" fillId="6" borderId="21" xfId="0" applyFont="1" applyFill="1" applyBorder="1" applyAlignment="1">
      <alignment horizontal="center" vertical="top"/>
    </xf>
    <xf numFmtId="0" fontId="12" fillId="6" borderId="11" xfId="0" applyFont="1" applyFill="1" applyBorder="1" applyAlignment="1">
      <alignment horizontal="center" vertical="top"/>
    </xf>
    <xf numFmtId="0" fontId="9" fillId="6" borderId="21" xfId="0" applyFont="1" applyFill="1" applyBorder="1" applyAlignment="1" applyProtection="1">
      <alignment horizontal="center" vertical="top"/>
      <protection/>
    </xf>
    <xf numFmtId="177" fontId="10" fillId="0" borderId="20" xfId="0" applyNumberFormat="1" applyFont="1" applyFill="1" applyBorder="1" applyAlignment="1" applyProtection="1">
      <alignment horizontal="center" vertical="center"/>
      <protection locked="0"/>
    </xf>
    <xf numFmtId="177" fontId="10" fillId="0" borderId="21" xfId="0" applyNumberFormat="1" applyFont="1" applyFill="1" applyBorder="1" applyAlignment="1" applyProtection="1">
      <alignment horizontal="center" vertical="center"/>
      <protection locked="0"/>
    </xf>
    <xf numFmtId="177" fontId="10" fillId="0" borderId="22" xfId="0" applyNumberFormat="1" applyFont="1" applyFill="1" applyBorder="1" applyAlignment="1" applyProtection="1">
      <alignment horizontal="center" vertical="center"/>
      <protection locked="0"/>
    </xf>
    <xf numFmtId="177" fontId="10" fillId="0" borderId="23" xfId="0" applyNumberFormat="1" applyFont="1" applyFill="1" applyBorder="1" applyAlignment="1" applyProtection="1">
      <alignment horizontal="center" vertical="center"/>
      <protection locked="0"/>
    </xf>
    <xf numFmtId="177" fontId="10" fillId="0" borderId="0" xfId="0" applyNumberFormat="1" applyFont="1" applyFill="1" applyBorder="1" applyAlignment="1" applyProtection="1">
      <alignment horizontal="center" vertical="center"/>
      <protection locked="0"/>
    </xf>
    <xf numFmtId="177" fontId="10" fillId="0" borderId="16" xfId="0" applyNumberFormat="1" applyFont="1" applyFill="1" applyBorder="1" applyAlignment="1" applyProtection="1">
      <alignment horizontal="center" vertical="center"/>
      <protection locked="0"/>
    </xf>
    <xf numFmtId="177" fontId="10" fillId="0" borderId="24" xfId="0" applyNumberFormat="1" applyFont="1" applyFill="1" applyBorder="1" applyAlignment="1" applyProtection="1">
      <alignment horizontal="center" vertical="center"/>
      <protection locked="0"/>
    </xf>
    <xf numFmtId="177" fontId="10" fillId="0" borderId="11" xfId="0" applyNumberFormat="1" applyFont="1" applyFill="1" applyBorder="1" applyAlignment="1" applyProtection="1">
      <alignment horizontal="center" vertical="center"/>
      <protection locked="0"/>
    </xf>
    <xf numFmtId="177" fontId="10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6" borderId="0" xfId="0" applyFont="1" applyFill="1" applyBorder="1" applyAlignment="1">
      <alignment horizontal="left"/>
    </xf>
    <xf numFmtId="0" fontId="0" fillId="33" borderId="11" xfId="0" applyFont="1" applyFill="1" applyBorder="1" applyAlignment="1" applyProtection="1">
      <alignment horizontal="center"/>
      <protection locked="0"/>
    </xf>
    <xf numFmtId="0" fontId="0" fillId="6" borderId="0" xfId="0" applyFont="1" applyFill="1" applyBorder="1" applyAlignment="1">
      <alignment horizontal="center"/>
    </xf>
    <xf numFmtId="0" fontId="62" fillId="6" borderId="0" xfId="0" applyFont="1" applyFill="1" applyAlignment="1">
      <alignment horizontal="center"/>
    </xf>
    <xf numFmtId="0" fontId="68" fillId="6" borderId="13" xfId="0" applyFont="1" applyFill="1" applyBorder="1" applyAlignment="1">
      <alignment horizontal="center" vertical="top" wrapText="1"/>
    </xf>
    <xf numFmtId="0" fontId="68" fillId="6" borderId="0" xfId="0" applyFont="1" applyFill="1" applyBorder="1" applyAlignment="1">
      <alignment horizontal="center" vertical="top" wrapText="1"/>
    </xf>
    <xf numFmtId="0" fontId="62" fillId="6" borderId="23" xfId="0" applyFont="1" applyFill="1" applyBorder="1" applyAlignment="1">
      <alignment horizontal="left"/>
    </xf>
    <xf numFmtId="0" fontId="62" fillId="6" borderId="0" xfId="0" applyFont="1" applyFill="1" applyBorder="1" applyAlignment="1">
      <alignment horizontal="left"/>
    </xf>
    <xf numFmtId="0" fontId="0" fillId="6" borderId="10" xfId="0" applyFill="1" applyBorder="1" applyAlignment="1">
      <alignment horizontal="center"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0" fillId="6" borderId="0" xfId="0" applyFont="1" applyFill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66</xdr:row>
      <xdr:rowOff>47625</xdr:rowOff>
    </xdr:from>
    <xdr:to>
      <xdr:col>42</xdr:col>
      <xdr:colOff>0</xdr:colOff>
      <xdr:row>66</xdr:row>
      <xdr:rowOff>47625</xdr:rowOff>
    </xdr:to>
    <xdr:sp>
      <xdr:nvSpPr>
        <xdr:cNvPr id="1" name="Line 3"/>
        <xdr:cNvSpPr>
          <a:spLocks/>
        </xdr:cNvSpPr>
      </xdr:nvSpPr>
      <xdr:spPr>
        <a:xfrm>
          <a:off x="1381125" y="514350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73</xdr:row>
      <xdr:rowOff>0</xdr:rowOff>
    </xdr:from>
    <xdr:to>
      <xdr:col>42</xdr:col>
      <xdr:colOff>0</xdr:colOff>
      <xdr:row>73</xdr:row>
      <xdr:rowOff>0</xdr:rowOff>
    </xdr:to>
    <xdr:sp>
      <xdr:nvSpPr>
        <xdr:cNvPr id="2" name="Line 4"/>
        <xdr:cNvSpPr>
          <a:spLocks/>
        </xdr:cNvSpPr>
      </xdr:nvSpPr>
      <xdr:spPr>
        <a:xfrm>
          <a:off x="1381125" y="55816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80</xdr:row>
      <xdr:rowOff>161925</xdr:rowOff>
    </xdr:from>
    <xdr:to>
      <xdr:col>41</xdr:col>
      <xdr:colOff>85725</xdr:colOff>
      <xdr:row>80</xdr:row>
      <xdr:rowOff>161925</xdr:rowOff>
    </xdr:to>
    <xdr:sp>
      <xdr:nvSpPr>
        <xdr:cNvPr id="3" name="Line 5"/>
        <xdr:cNvSpPr>
          <a:spLocks/>
        </xdr:cNvSpPr>
      </xdr:nvSpPr>
      <xdr:spPr>
        <a:xfrm>
          <a:off x="1371600" y="61531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114</xdr:row>
      <xdr:rowOff>38100</xdr:rowOff>
    </xdr:from>
    <xdr:to>
      <xdr:col>42</xdr:col>
      <xdr:colOff>28575</xdr:colOff>
      <xdr:row>114</xdr:row>
      <xdr:rowOff>38100</xdr:rowOff>
    </xdr:to>
    <xdr:sp>
      <xdr:nvSpPr>
        <xdr:cNvPr id="4" name="Line 14"/>
        <xdr:cNvSpPr>
          <a:spLocks/>
        </xdr:cNvSpPr>
      </xdr:nvSpPr>
      <xdr:spPr>
        <a:xfrm>
          <a:off x="1409700" y="8982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42</xdr:col>
      <xdr:colOff>0</xdr:colOff>
      <xdr:row>117</xdr:row>
      <xdr:rowOff>0</xdr:rowOff>
    </xdr:to>
    <xdr:sp>
      <xdr:nvSpPr>
        <xdr:cNvPr id="5" name="Line 15"/>
        <xdr:cNvSpPr>
          <a:spLocks/>
        </xdr:cNvSpPr>
      </xdr:nvSpPr>
      <xdr:spPr>
        <a:xfrm>
          <a:off x="1381125" y="91725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114</xdr:row>
      <xdr:rowOff>38100</xdr:rowOff>
    </xdr:from>
    <xdr:to>
      <xdr:col>72</xdr:col>
      <xdr:colOff>76200</xdr:colOff>
      <xdr:row>114</xdr:row>
      <xdr:rowOff>38100</xdr:rowOff>
    </xdr:to>
    <xdr:sp>
      <xdr:nvSpPr>
        <xdr:cNvPr id="6" name="Line 23"/>
        <xdr:cNvSpPr>
          <a:spLocks/>
        </xdr:cNvSpPr>
      </xdr:nvSpPr>
      <xdr:spPr>
        <a:xfrm>
          <a:off x="4257675" y="8982075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117</xdr:row>
      <xdr:rowOff>0</xdr:rowOff>
    </xdr:from>
    <xdr:to>
      <xdr:col>73</xdr:col>
      <xdr:colOff>0</xdr:colOff>
      <xdr:row>117</xdr:row>
      <xdr:rowOff>0</xdr:rowOff>
    </xdr:to>
    <xdr:sp>
      <xdr:nvSpPr>
        <xdr:cNvPr id="7" name="Line 24"/>
        <xdr:cNvSpPr>
          <a:spLocks/>
        </xdr:cNvSpPr>
      </xdr:nvSpPr>
      <xdr:spPr>
        <a:xfrm>
          <a:off x="4257675" y="9172575"/>
          <a:ext cx="295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9525</xdr:colOff>
      <xdr:row>66</xdr:row>
      <xdr:rowOff>47625</xdr:rowOff>
    </xdr:from>
    <xdr:to>
      <xdr:col>73</xdr:col>
      <xdr:colOff>9525</xdr:colOff>
      <xdr:row>66</xdr:row>
      <xdr:rowOff>47625</xdr:rowOff>
    </xdr:to>
    <xdr:sp>
      <xdr:nvSpPr>
        <xdr:cNvPr id="8" name="Line 3"/>
        <xdr:cNvSpPr>
          <a:spLocks/>
        </xdr:cNvSpPr>
      </xdr:nvSpPr>
      <xdr:spPr>
        <a:xfrm>
          <a:off x="4267200" y="5143500"/>
          <a:ext cx="295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73</xdr:row>
      <xdr:rowOff>0</xdr:rowOff>
    </xdr:from>
    <xdr:to>
      <xdr:col>73</xdr:col>
      <xdr:colOff>0</xdr:colOff>
      <xdr:row>73</xdr:row>
      <xdr:rowOff>0</xdr:rowOff>
    </xdr:to>
    <xdr:sp>
      <xdr:nvSpPr>
        <xdr:cNvPr id="9" name="Line 4"/>
        <xdr:cNvSpPr>
          <a:spLocks/>
        </xdr:cNvSpPr>
      </xdr:nvSpPr>
      <xdr:spPr>
        <a:xfrm>
          <a:off x="4257675" y="5581650"/>
          <a:ext cx="295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84</xdr:row>
      <xdr:rowOff>152400</xdr:rowOff>
    </xdr:from>
    <xdr:to>
      <xdr:col>42</xdr:col>
      <xdr:colOff>9525</xdr:colOff>
      <xdr:row>84</xdr:row>
      <xdr:rowOff>152400</xdr:rowOff>
    </xdr:to>
    <xdr:sp>
      <xdr:nvSpPr>
        <xdr:cNvPr id="10" name="Line 5"/>
        <xdr:cNvSpPr>
          <a:spLocks/>
        </xdr:cNvSpPr>
      </xdr:nvSpPr>
      <xdr:spPr>
        <a:xfrm>
          <a:off x="1390650" y="65341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84</xdr:row>
      <xdr:rowOff>152400</xdr:rowOff>
    </xdr:from>
    <xdr:to>
      <xdr:col>42</xdr:col>
      <xdr:colOff>9525</xdr:colOff>
      <xdr:row>84</xdr:row>
      <xdr:rowOff>152400</xdr:rowOff>
    </xdr:to>
    <xdr:sp>
      <xdr:nvSpPr>
        <xdr:cNvPr id="11" name="Line 5"/>
        <xdr:cNvSpPr>
          <a:spLocks/>
        </xdr:cNvSpPr>
      </xdr:nvSpPr>
      <xdr:spPr>
        <a:xfrm>
          <a:off x="1390650" y="65341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86</xdr:row>
      <xdr:rowOff>161925</xdr:rowOff>
    </xdr:from>
    <xdr:to>
      <xdr:col>41</xdr:col>
      <xdr:colOff>85725</xdr:colOff>
      <xdr:row>86</xdr:row>
      <xdr:rowOff>161925</xdr:rowOff>
    </xdr:to>
    <xdr:sp>
      <xdr:nvSpPr>
        <xdr:cNvPr id="12" name="Line 5"/>
        <xdr:cNvSpPr>
          <a:spLocks/>
        </xdr:cNvSpPr>
      </xdr:nvSpPr>
      <xdr:spPr>
        <a:xfrm>
          <a:off x="1381125" y="67341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88</xdr:row>
      <xdr:rowOff>152400</xdr:rowOff>
    </xdr:from>
    <xdr:to>
      <xdr:col>42</xdr:col>
      <xdr:colOff>0</xdr:colOff>
      <xdr:row>88</xdr:row>
      <xdr:rowOff>152400</xdr:rowOff>
    </xdr:to>
    <xdr:sp>
      <xdr:nvSpPr>
        <xdr:cNvPr id="13" name="Line 5"/>
        <xdr:cNvSpPr>
          <a:spLocks/>
        </xdr:cNvSpPr>
      </xdr:nvSpPr>
      <xdr:spPr>
        <a:xfrm>
          <a:off x="1381125" y="69246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90</xdr:row>
      <xdr:rowOff>161925</xdr:rowOff>
    </xdr:from>
    <xdr:to>
      <xdr:col>41</xdr:col>
      <xdr:colOff>85725</xdr:colOff>
      <xdr:row>90</xdr:row>
      <xdr:rowOff>161925</xdr:rowOff>
    </xdr:to>
    <xdr:sp>
      <xdr:nvSpPr>
        <xdr:cNvPr id="14" name="Line 5"/>
        <xdr:cNvSpPr>
          <a:spLocks/>
        </xdr:cNvSpPr>
      </xdr:nvSpPr>
      <xdr:spPr>
        <a:xfrm>
          <a:off x="1381125" y="712470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97</xdr:row>
      <xdr:rowOff>9525</xdr:rowOff>
    </xdr:from>
    <xdr:to>
      <xdr:col>42</xdr:col>
      <xdr:colOff>0</xdr:colOff>
      <xdr:row>97</xdr:row>
      <xdr:rowOff>9525</xdr:rowOff>
    </xdr:to>
    <xdr:sp>
      <xdr:nvSpPr>
        <xdr:cNvPr id="15" name="Line 4"/>
        <xdr:cNvSpPr>
          <a:spLocks/>
        </xdr:cNvSpPr>
      </xdr:nvSpPr>
      <xdr:spPr>
        <a:xfrm>
          <a:off x="1381125" y="762000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99</xdr:row>
      <xdr:rowOff>47625</xdr:rowOff>
    </xdr:from>
    <xdr:to>
      <xdr:col>41</xdr:col>
      <xdr:colOff>85725</xdr:colOff>
      <xdr:row>99</xdr:row>
      <xdr:rowOff>47625</xdr:rowOff>
    </xdr:to>
    <xdr:sp>
      <xdr:nvSpPr>
        <xdr:cNvPr id="16" name="Line 4"/>
        <xdr:cNvSpPr>
          <a:spLocks/>
        </xdr:cNvSpPr>
      </xdr:nvSpPr>
      <xdr:spPr>
        <a:xfrm>
          <a:off x="1381125" y="78200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85725</xdr:colOff>
      <xdr:row>80</xdr:row>
      <xdr:rowOff>161925</xdr:rowOff>
    </xdr:from>
    <xdr:to>
      <xdr:col>72</xdr:col>
      <xdr:colOff>95250</xdr:colOff>
      <xdr:row>80</xdr:row>
      <xdr:rowOff>161925</xdr:rowOff>
    </xdr:to>
    <xdr:sp>
      <xdr:nvSpPr>
        <xdr:cNvPr id="17" name="Line 5"/>
        <xdr:cNvSpPr>
          <a:spLocks/>
        </xdr:cNvSpPr>
      </xdr:nvSpPr>
      <xdr:spPr>
        <a:xfrm>
          <a:off x="4257675" y="6153150"/>
          <a:ext cx="295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9525</xdr:colOff>
      <xdr:row>84</xdr:row>
      <xdr:rowOff>152400</xdr:rowOff>
    </xdr:from>
    <xdr:to>
      <xdr:col>73</xdr:col>
      <xdr:colOff>9525</xdr:colOff>
      <xdr:row>84</xdr:row>
      <xdr:rowOff>152400</xdr:rowOff>
    </xdr:to>
    <xdr:sp>
      <xdr:nvSpPr>
        <xdr:cNvPr id="18" name="Line 5"/>
        <xdr:cNvSpPr>
          <a:spLocks/>
        </xdr:cNvSpPr>
      </xdr:nvSpPr>
      <xdr:spPr>
        <a:xfrm>
          <a:off x="4267200" y="6534150"/>
          <a:ext cx="295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85725</xdr:colOff>
      <xdr:row>84</xdr:row>
      <xdr:rowOff>152400</xdr:rowOff>
    </xdr:from>
    <xdr:to>
      <xdr:col>72</xdr:col>
      <xdr:colOff>95250</xdr:colOff>
      <xdr:row>84</xdr:row>
      <xdr:rowOff>152400</xdr:rowOff>
    </xdr:to>
    <xdr:sp>
      <xdr:nvSpPr>
        <xdr:cNvPr id="19" name="Line 5"/>
        <xdr:cNvSpPr>
          <a:spLocks/>
        </xdr:cNvSpPr>
      </xdr:nvSpPr>
      <xdr:spPr>
        <a:xfrm>
          <a:off x="4257675" y="6534150"/>
          <a:ext cx="295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85725</xdr:colOff>
      <xdr:row>86</xdr:row>
      <xdr:rowOff>161925</xdr:rowOff>
    </xdr:from>
    <xdr:to>
      <xdr:col>72</xdr:col>
      <xdr:colOff>95250</xdr:colOff>
      <xdr:row>86</xdr:row>
      <xdr:rowOff>161925</xdr:rowOff>
    </xdr:to>
    <xdr:sp>
      <xdr:nvSpPr>
        <xdr:cNvPr id="20" name="Line 5"/>
        <xdr:cNvSpPr>
          <a:spLocks/>
        </xdr:cNvSpPr>
      </xdr:nvSpPr>
      <xdr:spPr>
        <a:xfrm>
          <a:off x="4257675" y="6734175"/>
          <a:ext cx="295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9525</xdr:colOff>
      <xdr:row>88</xdr:row>
      <xdr:rowOff>152400</xdr:rowOff>
    </xdr:from>
    <xdr:to>
      <xdr:col>73</xdr:col>
      <xdr:colOff>9525</xdr:colOff>
      <xdr:row>88</xdr:row>
      <xdr:rowOff>152400</xdr:rowOff>
    </xdr:to>
    <xdr:sp>
      <xdr:nvSpPr>
        <xdr:cNvPr id="21" name="Line 5"/>
        <xdr:cNvSpPr>
          <a:spLocks/>
        </xdr:cNvSpPr>
      </xdr:nvSpPr>
      <xdr:spPr>
        <a:xfrm>
          <a:off x="4267200" y="6924675"/>
          <a:ext cx="295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90</xdr:row>
      <xdr:rowOff>161925</xdr:rowOff>
    </xdr:from>
    <xdr:to>
      <xdr:col>73</xdr:col>
      <xdr:colOff>0</xdr:colOff>
      <xdr:row>90</xdr:row>
      <xdr:rowOff>161925</xdr:rowOff>
    </xdr:to>
    <xdr:sp>
      <xdr:nvSpPr>
        <xdr:cNvPr id="22" name="Line 5"/>
        <xdr:cNvSpPr>
          <a:spLocks/>
        </xdr:cNvSpPr>
      </xdr:nvSpPr>
      <xdr:spPr>
        <a:xfrm>
          <a:off x="4257675" y="7124700"/>
          <a:ext cx="295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97</xdr:row>
      <xdr:rowOff>0</xdr:rowOff>
    </xdr:from>
    <xdr:to>
      <xdr:col>73</xdr:col>
      <xdr:colOff>0</xdr:colOff>
      <xdr:row>97</xdr:row>
      <xdr:rowOff>0</xdr:rowOff>
    </xdr:to>
    <xdr:sp>
      <xdr:nvSpPr>
        <xdr:cNvPr id="23" name="Line 4"/>
        <xdr:cNvSpPr>
          <a:spLocks/>
        </xdr:cNvSpPr>
      </xdr:nvSpPr>
      <xdr:spPr>
        <a:xfrm>
          <a:off x="4257675" y="7610475"/>
          <a:ext cx="295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82</xdr:row>
      <xdr:rowOff>152400</xdr:rowOff>
    </xdr:from>
    <xdr:to>
      <xdr:col>42</xdr:col>
      <xdr:colOff>9525</xdr:colOff>
      <xdr:row>82</xdr:row>
      <xdr:rowOff>152400</xdr:rowOff>
    </xdr:to>
    <xdr:sp>
      <xdr:nvSpPr>
        <xdr:cNvPr id="24" name="Line 5"/>
        <xdr:cNvSpPr>
          <a:spLocks/>
        </xdr:cNvSpPr>
      </xdr:nvSpPr>
      <xdr:spPr>
        <a:xfrm>
          <a:off x="1390650" y="63436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83</xdr:row>
      <xdr:rowOff>0</xdr:rowOff>
    </xdr:from>
    <xdr:to>
      <xdr:col>42</xdr:col>
      <xdr:colOff>9525</xdr:colOff>
      <xdr:row>83</xdr:row>
      <xdr:rowOff>0</xdr:rowOff>
    </xdr:to>
    <xdr:sp>
      <xdr:nvSpPr>
        <xdr:cNvPr id="25" name="Line 5"/>
        <xdr:cNvSpPr>
          <a:spLocks/>
        </xdr:cNvSpPr>
      </xdr:nvSpPr>
      <xdr:spPr>
        <a:xfrm>
          <a:off x="1390650" y="63436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9525</xdr:colOff>
      <xdr:row>82</xdr:row>
      <xdr:rowOff>152400</xdr:rowOff>
    </xdr:from>
    <xdr:to>
      <xdr:col>73</xdr:col>
      <xdr:colOff>9525</xdr:colOff>
      <xdr:row>82</xdr:row>
      <xdr:rowOff>152400</xdr:rowOff>
    </xdr:to>
    <xdr:sp>
      <xdr:nvSpPr>
        <xdr:cNvPr id="26" name="Line 5"/>
        <xdr:cNvSpPr>
          <a:spLocks/>
        </xdr:cNvSpPr>
      </xdr:nvSpPr>
      <xdr:spPr>
        <a:xfrm>
          <a:off x="4267200" y="6343650"/>
          <a:ext cx="295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9525</xdr:colOff>
      <xdr:row>82</xdr:row>
      <xdr:rowOff>152400</xdr:rowOff>
    </xdr:from>
    <xdr:to>
      <xdr:col>73</xdr:col>
      <xdr:colOff>9525</xdr:colOff>
      <xdr:row>82</xdr:row>
      <xdr:rowOff>152400</xdr:rowOff>
    </xdr:to>
    <xdr:sp>
      <xdr:nvSpPr>
        <xdr:cNvPr id="27" name="Line 5"/>
        <xdr:cNvSpPr>
          <a:spLocks/>
        </xdr:cNvSpPr>
      </xdr:nvSpPr>
      <xdr:spPr>
        <a:xfrm>
          <a:off x="4267200" y="6343650"/>
          <a:ext cx="295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76</xdr:row>
      <xdr:rowOff>0</xdr:rowOff>
    </xdr:from>
    <xdr:to>
      <xdr:col>42</xdr:col>
      <xdr:colOff>0</xdr:colOff>
      <xdr:row>76</xdr:row>
      <xdr:rowOff>0</xdr:rowOff>
    </xdr:to>
    <xdr:sp>
      <xdr:nvSpPr>
        <xdr:cNvPr id="28" name="Line 4"/>
        <xdr:cNvSpPr>
          <a:spLocks/>
        </xdr:cNvSpPr>
      </xdr:nvSpPr>
      <xdr:spPr>
        <a:xfrm>
          <a:off x="1381125" y="57626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114</xdr:row>
      <xdr:rowOff>38100</xdr:rowOff>
    </xdr:from>
    <xdr:to>
      <xdr:col>72</xdr:col>
      <xdr:colOff>76200</xdr:colOff>
      <xdr:row>114</xdr:row>
      <xdr:rowOff>38100</xdr:rowOff>
    </xdr:to>
    <xdr:sp>
      <xdr:nvSpPr>
        <xdr:cNvPr id="29" name="Line 14"/>
        <xdr:cNvSpPr>
          <a:spLocks/>
        </xdr:cNvSpPr>
      </xdr:nvSpPr>
      <xdr:spPr>
        <a:xfrm>
          <a:off x="4257675" y="8982075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117</xdr:row>
      <xdr:rowOff>0</xdr:rowOff>
    </xdr:from>
    <xdr:to>
      <xdr:col>73</xdr:col>
      <xdr:colOff>0</xdr:colOff>
      <xdr:row>117</xdr:row>
      <xdr:rowOff>0</xdr:rowOff>
    </xdr:to>
    <xdr:sp>
      <xdr:nvSpPr>
        <xdr:cNvPr id="30" name="Line 15"/>
        <xdr:cNvSpPr>
          <a:spLocks/>
        </xdr:cNvSpPr>
      </xdr:nvSpPr>
      <xdr:spPr>
        <a:xfrm>
          <a:off x="4257675" y="9172575"/>
          <a:ext cx="295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119</xdr:row>
      <xdr:rowOff>19050</xdr:rowOff>
    </xdr:from>
    <xdr:to>
      <xdr:col>42</xdr:col>
      <xdr:colOff>0</xdr:colOff>
      <xdr:row>119</xdr:row>
      <xdr:rowOff>19050</xdr:rowOff>
    </xdr:to>
    <xdr:sp>
      <xdr:nvSpPr>
        <xdr:cNvPr id="31" name="Line 15"/>
        <xdr:cNvSpPr>
          <a:spLocks/>
        </xdr:cNvSpPr>
      </xdr:nvSpPr>
      <xdr:spPr>
        <a:xfrm>
          <a:off x="1381125" y="93821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76200</xdr:colOff>
      <xdr:row>118</xdr:row>
      <xdr:rowOff>104775</xdr:rowOff>
    </xdr:from>
    <xdr:to>
      <xdr:col>72</xdr:col>
      <xdr:colOff>76200</xdr:colOff>
      <xdr:row>118</xdr:row>
      <xdr:rowOff>104775</xdr:rowOff>
    </xdr:to>
    <xdr:sp>
      <xdr:nvSpPr>
        <xdr:cNvPr id="32" name="Line 15"/>
        <xdr:cNvSpPr>
          <a:spLocks/>
        </xdr:cNvSpPr>
      </xdr:nvSpPr>
      <xdr:spPr>
        <a:xfrm>
          <a:off x="4248150" y="9353550"/>
          <a:ext cx="2943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92</xdr:row>
      <xdr:rowOff>152400</xdr:rowOff>
    </xdr:from>
    <xdr:to>
      <xdr:col>27</xdr:col>
      <xdr:colOff>0</xdr:colOff>
      <xdr:row>93</xdr:row>
      <xdr:rowOff>0</xdr:rowOff>
    </xdr:to>
    <xdr:sp>
      <xdr:nvSpPr>
        <xdr:cNvPr id="33" name="Line 5"/>
        <xdr:cNvSpPr>
          <a:spLocks/>
        </xdr:cNvSpPr>
      </xdr:nvSpPr>
      <xdr:spPr>
        <a:xfrm flipV="1">
          <a:off x="2019300" y="73342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92</xdr:row>
      <xdr:rowOff>152400</xdr:rowOff>
    </xdr:from>
    <xdr:to>
      <xdr:col>41</xdr:col>
      <xdr:colOff>76200</xdr:colOff>
      <xdr:row>93</xdr:row>
      <xdr:rowOff>0</xdr:rowOff>
    </xdr:to>
    <xdr:sp>
      <xdr:nvSpPr>
        <xdr:cNvPr id="34" name="Line 5"/>
        <xdr:cNvSpPr>
          <a:spLocks/>
        </xdr:cNvSpPr>
      </xdr:nvSpPr>
      <xdr:spPr>
        <a:xfrm>
          <a:off x="3371850" y="73342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0</xdr:colOff>
      <xdr:row>92</xdr:row>
      <xdr:rowOff>152400</xdr:rowOff>
    </xdr:from>
    <xdr:to>
      <xdr:col>55</xdr:col>
      <xdr:colOff>76200</xdr:colOff>
      <xdr:row>92</xdr:row>
      <xdr:rowOff>152400</xdr:rowOff>
    </xdr:to>
    <xdr:sp>
      <xdr:nvSpPr>
        <xdr:cNvPr id="35" name="Line 5"/>
        <xdr:cNvSpPr>
          <a:spLocks/>
        </xdr:cNvSpPr>
      </xdr:nvSpPr>
      <xdr:spPr>
        <a:xfrm>
          <a:off x="5000625" y="73342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76200</xdr:colOff>
      <xdr:row>92</xdr:row>
      <xdr:rowOff>152400</xdr:rowOff>
    </xdr:from>
    <xdr:to>
      <xdr:col>72</xdr:col>
      <xdr:colOff>85725</xdr:colOff>
      <xdr:row>92</xdr:row>
      <xdr:rowOff>152400</xdr:rowOff>
    </xdr:to>
    <xdr:sp>
      <xdr:nvSpPr>
        <xdr:cNvPr id="36" name="Line 5"/>
        <xdr:cNvSpPr>
          <a:spLocks/>
        </xdr:cNvSpPr>
      </xdr:nvSpPr>
      <xdr:spPr>
        <a:xfrm flipV="1">
          <a:off x="6448425" y="733425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2</xdr:row>
      <xdr:rowOff>0</xdr:rowOff>
    </xdr:from>
    <xdr:to>
      <xdr:col>8</xdr:col>
      <xdr:colOff>0</xdr:colOff>
      <xdr:row>6</xdr:row>
      <xdr:rowOff>0</xdr:rowOff>
    </xdr:to>
    <xdr:pic>
      <xdr:nvPicPr>
        <xdr:cNvPr id="37" name="Рисунок 5" descr="Описание: Описание: Описание: Описание: Описание: Описание: Описание: Описание: Описание: C:\Users\asafronov\Downloads\stationary_08_emailsignature\stationary_08_emailsignature\signature_logo_dp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42875"/>
          <a:ext cx="790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Обычная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ooking@dpd.kz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71"/>
  <sheetViews>
    <sheetView tabSelected="1" zoomScale="115" zoomScaleNormal="115" zoomScalePageLayoutView="0" workbookViewId="0" topLeftCell="A1">
      <selection activeCell="BE52" sqref="BE52:BU52"/>
    </sheetView>
  </sheetViews>
  <sheetFormatPr defaultColWidth="0" defaultRowHeight="12.75" zeroHeight="1"/>
  <cols>
    <col min="1" max="1" width="1.28515625" style="1" customWidth="1"/>
    <col min="2" max="2" width="2.8515625" style="1" customWidth="1"/>
    <col min="3" max="4" width="1.8515625" style="1" customWidth="1"/>
    <col min="5" max="6" width="1.28515625" style="1" customWidth="1"/>
    <col min="7" max="7" width="2.00390625" style="1" customWidth="1"/>
    <col min="8" max="10" width="1.28515625" style="1" customWidth="1"/>
    <col min="11" max="11" width="2.57421875" style="1" customWidth="1"/>
    <col min="12" max="12" width="0.5625" style="1" customWidth="1"/>
    <col min="13" max="18" width="1.28515625" style="1" customWidth="1"/>
    <col min="19" max="19" width="1.7109375" style="1" customWidth="1"/>
    <col min="20" max="22" width="1.28515625" style="1" customWidth="1"/>
    <col min="23" max="23" width="1.421875" style="1" customWidth="1"/>
    <col min="24" max="24" width="1.57421875" style="1" customWidth="1"/>
    <col min="25" max="25" width="1.28515625" style="1" customWidth="1"/>
    <col min="26" max="26" width="1.7109375" style="1" customWidth="1"/>
    <col min="27" max="28" width="1.28515625" style="1" customWidth="1"/>
    <col min="29" max="29" width="1.57421875" style="1" customWidth="1"/>
    <col min="30" max="38" width="1.28515625" style="1" customWidth="1"/>
    <col min="39" max="39" width="2.421875" style="1" customWidth="1"/>
    <col min="40" max="42" width="1.28515625" style="1" customWidth="1"/>
    <col min="43" max="43" width="1.8515625" style="1" customWidth="1"/>
    <col min="44" max="47" width="1.28515625" style="1" customWidth="1"/>
    <col min="48" max="48" width="6.00390625" style="1" customWidth="1"/>
    <col min="49" max="50" width="1.28515625" style="1" customWidth="1"/>
    <col min="51" max="51" width="1.57421875" style="1" customWidth="1"/>
    <col min="52" max="52" width="2.8515625" style="1" customWidth="1"/>
    <col min="53" max="53" width="0.85546875" style="1" customWidth="1"/>
    <col min="54" max="57" width="1.28515625" style="1" customWidth="1"/>
    <col min="58" max="58" width="1.1484375" style="1" customWidth="1"/>
    <col min="59" max="69" width="1.28515625" style="1" customWidth="1"/>
    <col min="70" max="70" width="2.140625" style="1" customWidth="1"/>
    <col min="71" max="72" width="1.28515625" style="1" customWidth="1"/>
    <col min="73" max="73" width="1.421875" style="1" customWidth="1"/>
    <col min="74" max="74" width="1.57421875" style="1" customWidth="1"/>
    <col min="75" max="75" width="1.28515625" style="1" customWidth="1"/>
    <col min="76" max="76" width="0.85546875" style="120" hidden="1" customWidth="1"/>
    <col min="77" max="78" width="1.28515625" style="120" hidden="1" customWidth="1"/>
    <col min="79" max="79" width="1.421875" style="120" hidden="1" customWidth="1"/>
    <col min="80" max="80" width="2.00390625" style="124" hidden="1" customWidth="1"/>
    <col min="81" max="81" width="2.28125" style="124" hidden="1" customWidth="1"/>
    <col min="82" max="82" width="6.00390625" style="120" hidden="1" customWidth="1"/>
    <col min="83" max="91" width="1.28515625" style="120" hidden="1" customWidth="1"/>
    <col min="92" max="92" width="12.28125" style="120" hidden="1" customWidth="1"/>
    <col min="93" max="121" width="1.28515625" style="1" hidden="1" customWidth="1"/>
    <col min="122" max="16384" width="9.140625" style="1" hidden="1" customWidth="1"/>
  </cols>
  <sheetData>
    <row r="1" spans="1:80" ht="6.75" customHeight="1">
      <c r="A1" s="16"/>
      <c r="B1" s="16"/>
      <c r="C1" s="16"/>
      <c r="D1" s="16"/>
      <c r="E1" s="16"/>
      <c r="F1" s="16"/>
      <c r="G1" s="362" t="s">
        <v>549</v>
      </c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92" t="s">
        <v>16</v>
      </c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6"/>
      <c r="AV1" s="16"/>
      <c r="AW1" s="16"/>
      <c r="AX1" s="16"/>
      <c r="AY1" s="16"/>
      <c r="AZ1" s="16"/>
      <c r="BA1" s="16"/>
      <c r="BB1" s="16"/>
      <c r="BC1" s="16"/>
      <c r="BD1" s="192" t="s">
        <v>0</v>
      </c>
      <c r="BE1" s="192"/>
      <c r="BF1" s="192"/>
      <c r="BG1" s="192"/>
      <c r="BH1" s="192"/>
      <c r="BI1" s="16"/>
      <c r="BJ1" s="16"/>
      <c r="BK1" s="256" t="s">
        <v>531</v>
      </c>
      <c r="BL1" s="257"/>
      <c r="BM1" s="257"/>
      <c r="BN1" s="257"/>
      <c r="BO1" s="257"/>
      <c r="BP1" s="257"/>
      <c r="BQ1" s="257"/>
      <c r="BR1" s="257"/>
      <c r="BS1" s="257"/>
      <c r="BT1" s="257"/>
      <c r="BU1" s="257"/>
      <c r="BV1" s="257"/>
      <c r="BW1" s="257"/>
      <c r="CB1" s="124">
        <f>IF(ISNA(VLOOKUP(C31,Лист1!$A:$B,2,0)),"",VLOOKUP(C31,Лист1!$A:$B,2,0))</f>
      </c>
    </row>
    <row r="2" spans="1:92" ht="4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6"/>
      <c r="AV2" s="16"/>
      <c r="AW2" s="16"/>
      <c r="AX2" s="16"/>
      <c r="AY2" s="16"/>
      <c r="AZ2" s="16"/>
      <c r="BA2" s="16"/>
      <c r="BB2" s="16"/>
      <c r="BC2" s="16"/>
      <c r="BD2" s="192"/>
      <c r="BE2" s="192"/>
      <c r="BF2" s="192"/>
      <c r="BG2" s="192"/>
      <c r="BH2" s="192"/>
      <c r="BI2" s="17"/>
      <c r="BJ2" s="16"/>
      <c r="BK2" s="257"/>
      <c r="BL2" s="257"/>
      <c r="BM2" s="257"/>
      <c r="BN2" s="257"/>
      <c r="BO2" s="257"/>
      <c r="BP2" s="257"/>
      <c r="BQ2" s="257"/>
      <c r="BR2" s="257"/>
      <c r="BS2" s="257"/>
      <c r="BT2" s="257"/>
      <c r="BU2" s="257"/>
      <c r="BV2" s="257"/>
      <c r="BW2" s="257"/>
      <c r="CB2" s="124">
        <f>IF(ISNA(VLOOKUP("Электронное сообщение о доставке (e-mail)",AB31:AV44,1,0)),"","ЭСД")</f>
      </c>
      <c r="CC2" s="124">
        <f>IF(ISERROR(VLOOKUP("Электронное сообщение о доставке (e-mail)",$AB$31:$BB$44,27,0)),"",IF(VLOOKUP("Электронное сообщение о доставке (e-mail)",$AB$31:$BB$44,27,0)=0,"",VLOOKUP("Электронное сообщение о доставке (e-mail)",$AB$31:$BB$44,27,0)))</f>
      </c>
      <c r="CN2" s="124"/>
    </row>
    <row r="3" spans="1:81" ht="4.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2"/>
      <c r="AS3" s="262"/>
      <c r="AT3" s="262"/>
      <c r="AU3" s="262"/>
      <c r="AV3" s="262"/>
      <c r="AW3" s="262"/>
      <c r="AX3" s="262"/>
      <c r="AY3" s="16"/>
      <c r="AZ3" s="16"/>
      <c r="BA3" s="16"/>
      <c r="BB3" s="16"/>
      <c r="BC3" s="16"/>
      <c r="BD3" s="17"/>
      <c r="BE3" s="17"/>
      <c r="BF3" s="17"/>
      <c r="BG3" s="17"/>
      <c r="BH3" s="17"/>
      <c r="BI3" s="17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CB3" s="124">
        <f>IF(ISNA(VLOOKUP("Электронное сообщение о заказе (e-mail)",AB31:AV44,1,0)),"","ЭСЗ")</f>
      </c>
      <c r="CC3" s="124">
        <f>IF(ISERROR(VLOOKUP("Электронное сообщение о заказе (e-mail)",$AB$31:$BB$44,27,0)),"",IF(VLOOKUP("Электронное сообщение о заказе (e-mail)",$AB$31:$BB$44,27,0)=0,"",VLOOKUP("Электронное сообщение о заказе (e-mail)",$AB$31:$BB$44,27,0)))</f>
      </c>
    </row>
    <row r="4" spans="1:81" ht="6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57"/>
      <c r="Q4" s="157"/>
      <c r="R4" s="157"/>
      <c r="S4" s="157"/>
      <c r="T4" s="157"/>
      <c r="U4" s="157"/>
      <c r="V4" s="157"/>
      <c r="W4" s="16"/>
      <c r="X4" s="158"/>
      <c r="Y4" s="262"/>
      <c r="Z4" s="262"/>
      <c r="AA4" s="262"/>
      <c r="AB4" s="262"/>
      <c r="AC4" s="262"/>
      <c r="AD4" s="262"/>
      <c r="AE4" s="262"/>
      <c r="AF4" s="262"/>
      <c r="AG4" s="262"/>
      <c r="AH4" s="262"/>
      <c r="AI4" s="262"/>
      <c r="AJ4" s="262"/>
      <c r="AK4" s="262"/>
      <c r="AL4" s="262"/>
      <c r="AM4" s="262"/>
      <c r="AN4" s="262"/>
      <c r="AO4" s="262"/>
      <c r="AP4" s="262"/>
      <c r="AQ4" s="262"/>
      <c r="AR4" s="262"/>
      <c r="AS4" s="262"/>
      <c r="AT4" s="262"/>
      <c r="AU4" s="262"/>
      <c r="AV4" s="262"/>
      <c r="AW4" s="262"/>
      <c r="AX4" s="262"/>
      <c r="AY4" s="158"/>
      <c r="AZ4" s="16"/>
      <c r="BA4" s="16"/>
      <c r="BB4" s="16"/>
      <c r="BC4" s="157"/>
      <c r="BD4" s="227"/>
      <c r="BE4" s="227"/>
      <c r="BF4" s="227"/>
      <c r="BG4" s="227"/>
      <c r="BH4" s="227"/>
      <c r="BI4" s="16"/>
      <c r="BJ4" s="16"/>
      <c r="BK4" s="261"/>
      <c r="BL4" s="261"/>
      <c r="BM4" s="261"/>
      <c r="BN4" s="261"/>
      <c r="BO4" s="261"/>
      <c r="BP4" s="261"/>
      <c r="BQ4" s="261"/>
      <c r="BR4" s="261"/>
      <c r="BS4" s="261"/>
      <c r="BT4" s="261"/>
      <c r="BU4" s="261"/>
      <c r="BV4" s="261"/>
      <c r="BW4" s="261"/>
      <c r="CB4" s="124">
        <f>IF(ISNA(VLOOKUP("Подтверждение о доставке (email/fax)",AB31:AV44,1,0)),"","ПОД")</f>
      </c>
      <c r="CC4" s="124">
        <f>IF(ISERROR(VLOOKUP("Подтверждение о доставке (email/fax)",$AB$31:$BB$44,27,0)),"",IF(VLOOKUP("Подтверждение о доставке (email/fax)",$AB$31:$BB$44,27,0)=0,"",VLOOKUP("Подтверждение о доставке (email/fax)",$AB$31:$BB$44,27,0)))</f>
      </c>
    </row>
    <row r="5" spans="1:81" ht="6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57"/>
      <c r="Q5" s="157"/>
      <c r="R5" s="157"/>
      <c r="S5" s="157"/>
      <c r="T5" s="157"/>
      <c r="U5" s="157"/>
      <c r="V5" s="157"/>
      <c r="W5" s="268" t="s">
        <v>532</v>
      </c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269"/>
      <c r="AP5" s="269"/>
      <c r="AQ5" s="269"/>
      <c r="AR5" s="269"/>
      <c r="AS5" s="269"/>
      <c r="AT5" s="269"/>
      <c r="AU5" s="269"/>
      <c r="AV5" s="269"/>
      <c r="AW5" s="269"/>
      <c r="AX5" s="269"/>
      <c r="AY5" s="269"/>
      <c r="AZ5" s="16"/>
      <c r="BA5" s="16"/>
      <c r="BB5" s="16"/>
      <c r="BC5" s="157"/>
      <c r="BD5" s="227"/>
      <c r="BE5" s="227"/>
      <c r="BF5" s="227"/>
      <c r="BG5" s="227"/>
      <c r="BH5" s="227"/>
      <c r="BI5" s="17"/>
      <c r="BJ5" s="16"/>
      <c r="BK5" s="261"/>
      <c r="BL5" s="261"/>
      <c r="BM5" s="261"/>
      <c r="BN5" s="261"/>
      <c r="BO5" s="261"/>
      <c r="BP5" s="261"/>
      <c r="BQ5" s="261"/>
      <c r="BR5" s="261"/>
      <c r="BS5" s="261"/>
      <c r="BT5" s="261"/>
      <c r="BU5" s="261"/>
      <c r="BV5" s="261"/>
      <c r="BW5" s="261"/>
      <c r="CB5" s="124">
        <f>IF(ISNA(VLOOKUP("SMS уведомление получателя (моб.тел.)",AB31:AV44,1,0)),"","SMS")</f>
      </c>
      <c r="CC5" s="124">
        <f>IF(ISERROR(VLOOKUP("SMS уведомление получателя (моб.тел.)",$AB$31:$BB$44,27,0)),"",IF(VLOOKUP("SMS уведомление получателя (моб.тел.)",$AB$31:$BB$44,27,0)=0,"",VLOOKUP("SMS уведомление получателя (моб.тел.)",$AB$31:$BB$44,27,0)))</f>
      </c>
    </row>
    <row r="6" spans="1:104" ht="6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P6" s="269"/>
      <c r="AQ6" s="269"/>
      <c r="AR6" s="269"/>
      <c r="AS6" s="269"/>
      <c r="AT6" s="269"/>
      <c r="AU6" s="269"/>
      <c r="AV6" s="269"/>
      <c r="AW6" s="269"/>
      <c r="AX6" s="269"/>
      <c r="AY6" s="269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CB6" s="124">
        <f>IF(ISNA(VLOOKUP("Возврат документов отправителя",AB31:AV44,1,0)),"","ВДО")</f>
      </c>
      <c r="CC6" s="124">
        <f>IF(ISERROR(VLOOKUP("Возврат документов отправителя",$AB$31:$BB$44,27,0)),"",IF(VLOOKUP("Возврат документов отправителя",$AB$31:$BB$44,27,0)=0,"",VLOOKUP("Возврат документов отправителя",$AB$31:$BB$44,27,0)))</f>
      </c>
      <c r="CG6" s="2"/>
      <c r="CH6" s="2"/>
      <c r="CI6" s="2"/>
      <c r="CJ6" s="2"/>
      <c r="CK6" s="2"/>
      <c r="CL6" s="125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</row>
    <row r="7" spans="1:104" ht="6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269"/>
      <c r="X7" s="269"/>
      <c r="Y7" s="269"/>
      <c r="Z7" s="269"/>
      <c r="AA7" s="269"/>
      <c r="AB7" s="269"/>
      <c r="AC7" s="269"/>
      <c r="AD7" s="269"/>
      <c r="AE7" s="269"/>
      <c r="AF7" s="269"/>
      <c r="AG7" s="269"/>
      <c r="AH7" s="269"/>
      <c r="AI7" s="269"/>
      <c r="AJ7" s="269"/>
      <c r="AK7" s="269"/>
      <c r="AL7" s="269"/>
      <c r="AM7" s="269"/>
      <c r="AN7" s="269"/>
      <c r="AO7" s="269"/>
      <c r="AP7" s="269"/>
      <c r="AQ7" s="269"/>
      <c r="AR7" s="269"/>
      <c r="AS7" s="269"/>
      <c r="AT7" s="269"/>
      <c r="AU7" s="269"/>
      <c r="AV7" s="269"/>
      <c r="AW7" s="269"/>
      <c r="AX7" s="269"/>
      <c r="AY7" s="269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CB7" s="124">
        <f>IF(ISNA(VLOOKUP("Разгрузка посылок при доставке",AB31:AV45,1,0)),"","ПРД")</f>
      </c>
      <c r="CG7" s="2"/>
      <c r="CH7" s="2"/>
      <c r="CI7" s="2"/>
      <c r="CJ7" s="2"/>
      <c r="CK7" s="2"/>
      <c r="CL7" s="125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</row>
    <row r="8" spans="1:115" s="4" customFormat="1" ht="14.25" customHeight="1">
      <c r="A8" s="18"/>
      <c r="B8" s="18"/>
      <c r="C8" s="167"/>
      <c r="D8" s="168" t="str">
        <f>IF(E8="","V","")</f>
        <v>V</v>
      </c>
      <c r="E8" s="279"/>
      <c r="F8" s="279"/>
      <c r="G8" s="279"/>
      <c r="H8" s="279"/>
      <c r="I8" s="177"/>
      <c r="J8" s="1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181" t="str">
        <f>IF(K8="","V","")</f>
        <v>V</v>
      </c>
      <c r="Y8" s="171"/>
      <c r="Z8" s="272"/>
      <c r="AA8" s="273"/>
      <c r="AB8" s="273"/>
      <c r="AC8" s="273"/>
      <c r="AD8" s="273"/>
      <c r="AE8" s="273"/>
      <c r="AF8" s="273"/>
      <c r="AG8" s="273"/>
      <c r="AH8" s="273"/>
      <c r="AI8" s="273"/>
      <c r="AJ8" s="273"/>
      <c r="AK8" s="273"/>
      <c r="AL8" s="273"/>
      <c r="AM8" s="273"/>
      <c r="AN8" s="273"/>
      <c r="AO8" s="273"/>
      <c r="AP8" s="273"/>
      <c r="AQ8" s="273"/>
      <c r="AR8" s="273"/>
      <c r="AS8" s="273"/>
      <c r="AT8" s="273"/>
      <c r="AU8" s="273"/>
      <c r="AV8" s="273"/>
      <c r="AW8" s="273"/>
      <c r="AX8" s="273"/>
      <c r="AY8" s="273"/>
      <c r="AZ8" s="273"/>
      <c r="BA8" s="273"/>
      <c r="BB8" s="273"/>
      <c r="BC8" s="273"/>
      <c r="BD8" s="273"/>
      <c r="BE8" s="273"/>
      <c r="BF8" s="273"/>
      <c r="BG8" s="273"/>
      <c r="BH8" s="273"/>
      <c r="BI8" s="273"/>
      <c r="BJ8" s="273"/>
      <c r="BK8" s="273"/>
      <c r="BL8" s="273"/>
      <c r="BM8" s="273"/>
      <c r="BN8" s="273"/>
      <c r="BO8" s="273"/>
      <c r="BP8" s="273"/>
      <c r="BQ8" s="273"/>
      <c r="BR8" s="273"/>
      <c r="BS8" s="273"/>
      <c r="BT8" s="19"/>
      <c r="BU8" s="156"/>
      <c r="BV8" s="155"/>
      <c r="BW8" s="155"/>
      <c r="BX8" s="3"/>
      <c r="BY8" s="3"/>
      <c r="BZ8" s="3"/>
      <c r="CA8" s="3"/>
      <c r="CB8" s="124">
        <f>IF(ISNA(VLOOKUP("Температурный режим",AB31:AV45,1,0)),"","ТРМ")</f>
      </c>
      <c r="CC8" s="124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1"/>
      <c r="CQ8" s="1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</row>
    <row r="9" spans="1:81" s="4" customFormat="1" ht="1.5" customHeight="1" thickBot="1">
      <c r="A9" s="18"/>
      <c r="B9" s="18"/>
      <c r="C9" s="18"/>
      <c r="D9" s="18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6"/>
      <c r="T9" s="16"/>
      <c r="U9" s="171"/>
      <c r="V9" s="171"/>
      <c r="W9" s="171"/>
      <c r="X9" s="171"/>
      <c r="Y9" s="171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9"/>
      <c r="BU9" s="156"/>
      <c r="BV9" s="18"/>
      <c r="BW9" s="18"/>
      <c r="CB9" s="140">
        <f>IF(ISNA(VLOOKUP("Доставка в выходные дни",AB31:AV45,1,0)),"","ДВД")</f>
      </c>
      <c r="CC9" s="124"/>
    </row>
    <row r="10" spans="1:81" s="4" customFormat="1" ht="6" customHeight="1" hidden="1" thickBot="1">
      <c r="A10" s="18"/>
      <c r="B10" s="18"/>
      <c r="C10" s="18"/>
      <c r="D10" s="18"/>
      <c r="E10" s="175"/>
      <c r="F10" s="175"/>
      <c r="G10" s="175"/>
      <c r="H10" s="175"/>
      <c r="I10" s="175"/>
      <c r="J10" s="175"/>
      <c r="K10" s="175"/>
      <c r="L10" s="175"/>
      <c r="M10" s="175"/>
      <c r="N10" s="179"/>
      <c r="O10" s="179"/>
      <c r="P10" s="179"/>
      <c r="Q10" s="179"/>
      <c r="R10" s="179"/>
      <c r="S10" s="176"/>
      <c r="T10" s="16"/>
      <c r="U10" s="171"/>
      <c r="V10" s="171"/>
      <c r="W10" s="171"/>
      <c r="X10" s="171"/>
      <c r="Y10" s="171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9"/>
      <c r="BU10" s="156"/>
      <c r="BV10" s="18"/>
      <c r="BW10" s="18"/>
      <c r="CB10" s="141">
        <f>IF(ISNA(VLOOKUP("Наложенный платеж",AB31:AV45,1,0)),"","НПП")</f>
      </c>
      <c r="CC10" s="124"/>
    </row>
    <row r="11" spans="1:81" s="4" customFormat="1" ht="12.75" customHeight="1" thickTop="1">
      <c r="A11" s="18"/>
      <c r="B11" s="18"/>
      <c r="C11" s="18"/>
      <c r="D11" s="18"/>
      <c r="E11" s="172"/>
      <c r="F11" s="172"/>
      <c r="G11" s="172"/>
      <c r="H11" s="172"/>
      <c r="I11" s="172"/>
      <c r="J11" s="172"/>
      <c r="K11" s="258" t="s">
        <v>336</v>
      </c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173"/>
      <c r="Y11" s="173"/>
      <c r="Z11" s="258" t="s">
        <v>335</v>
      </c>
      <c r="AA11" s="258"/>
      <c r="AB11" s="258"/>
      <c r="AC11" s="258"/>
      <c r="AD11" s="258"/>
      <c r="AE11" s="258"/>
      <c r="AF11" s="258"/>
      <c r="AG11" s="258"/>
      <c r="AH11" s="258"/>
      <c r="AI11" s="258"/>
      <c r="AJ11" s="258"/>
      <c r="AK11" s="258"/>
      <c r="AL11" s="258"/>
      <c r="AM11" s="258"/>
      <c r="AN11" s="258"/>
      <c r="AO11" s="258"/>
      <c r="AP11" s="258"/>
      <c r="AQ11" s="258"/>
      <c r="AR11" s="258"/>
      <c r="AS11" s="258"/>
      <c r="AT11" s="258"/>
      <c r="AU11" s="258"/>
      <c r="AV11" s="258"/>
      <c r="AW11" s="258"/>
      <c r="AX11" s="258"/>
      <c r="AY11" s="258"/>
      <c r="AZ11" s="258"/>
      <c r="BA11" s="258"/>
      <c r="BB11" s="258"/>
      <c r="BC11" s="258"/>
      <c r="BD11" s="258"/>
      <c r="BE11" s="258"/>
      <c r="BF11" s="258"/>
      <c r="BG11" s="258"/>
      <c r="BH11" s="258"/>
      <c r="BI11" s="258"/>
      <c r="BJ11" s="258"/>
      <c r="BK11" s="258"/>
      <c r="BL11" s="258"/>
      <c r="BM11" s="258"/>
      <c r="BN11" s="258"/>
      <c r="BO11" s="258"/>
      <c r="BP11" s="258"/>
      <c r="BQ11" s="258"/>
      <c r="BR11" s="258"/>
      <c r="BS11" s="258"/>
      <c r="BT11" s="19"/>
      <c r="BU11" s="156"/>
      <c r="BV11" s="18"/>
      <c r="BW11" s="18"/>
      <c r="CB11" s="141">
        <f>IF(ISNA(VLOOKUP("E-mail уведомление получателя (email)",AB31:AV45,1,0)),"","EML")</f>
      </c>
      <c r="CC11" s="141">
        <f>IF(ISERROR(VLOOKUP("E-mail уведомление получателя (email)",$AB$31:$BB$44,27,0)),"",IF(VLOOKUP("E-mail уведомление получателя (email)",$AB$31:$BB$44,27,0)=0,"",VLOOKUP("E-mail уведомление получателя (email)",$AB$31:$BB$44,27,0)))</f>
      </c>
    </row>
    <row r="12" spans="1:81" s="4" customFormat="1" ht="1.5" customHeight="1">
      <c r="A12" s="18"/>
      <c r="B12" s="18"/>
      <c r="C12" s="18"/>
      <c r="D12" s="18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20"/>
      <c r="T12" s="20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3"/>
      <c r="BG12" s="173"/>
      <c r="BH12" s="173"/>
      <c r="BI12" s="173"/>
      <c r="BJ12" s="173"/>
      <c r="BK12" s="173"/>
      <c r="BL12" s="173"/>
      <c r="BM12" s="173"/>
      <c r="BN12" s="173"/>
      <c r="BO12" s="173"/>
      <c r="BP12" s="173"/>
      <c r="BQ12" s="173"/>
      <c r="BR12" s="173"/>
      <c r="BS12" s="173"/>
      <c r="BT12" s="19"/>
      <c r="BU12" s="156"/>
      <c r="BV12" s="18"/>
      <c r="BW12" s="18"/>
      <c r="CB12" s="141"/>
      <c r="CC12" s="142"/>
    </row>
    <row r="13" spans="1:115" s="8" customFormat="1" ht="15" customHeight="1">
      <c r="A13" s="21"/>
      <c r="B13" s="21"/>
      <c r="C13" s="18"/>
      <c r="D13" s="168" t="str">
        <f>IF(E13="","V","")</f>
        <v>V</v>
      </c>
      <c r="E13" s="273"/>
      <c r="F13" s="273"/>
      <c r="G13" s="273"/>
      <c r="H13" s="273"/>
      <c r="I13" s="180"/>
      <c r="J13" s="180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181" t="str">
        <f>IF(K13="","V","")</f>
        <v>V</v>
      </c>
      <c r="Y13" s="171"/>
      <c r="Z13" s="272"/>
      <c r="AA13" s="273"/>
      <c r="AB13" s="273"/>
      <c r="AC13" s="273"/>
      <c r="AD13" s="273"/>
      <c r="AE13" s="273"/>
      <c r="AF13" s="273"/>
      <c r="AG13" s="273"/>
      <c r="AH13" s="273"/>
      <c r="AI13" s="273"/>
      <c r="AJ13" s="273"/>
      <c r="AK13" s="273"/>
      <c r="AL13" s="273"/>
      <c r="AM13" s="273"/>
      <c r="AN13" s="273"/>
      <c r="AO13" s="273"/>
      <c r="AP13" s="273"/>
      <c r="AQ13" s="273"/>
      <c r="AR13" s="273"/>
      <c r="AS13" s="273"/>
      <c r="AT13" s="273"/>
      <c r="AU13" s="273"/>
      <c r="AV13" s="273"/>
      <c r="AW13" s="273"/>
      <c r="AX13" s="273"/>
      <c r="AY13" s="273"/>
      <c r="AZ13" s="273"/>
      <c r="BA13" s="273"/>
      <c r="BB13" s="273"/>
      <c r="BC13" s="273"/>
      <c r="BD13" s="273"/>
      <c r="BE13" s="273"/>
      <c r="BF13" s="273"/>
      <c r="BG13" s="273"/>
      <c r="BH13" s="273"/>
      <c r="BI13" s="273"/>
      <c r="BJ13" s="273"/>
      <c r="BK13" s="273"/>
      <c r="BL13" s="273"/>
      <c r="BM13" s="273"/>
      <c r="BN13" s="273"/>
      <c r="BO13" s="273"/>
      <c r="BP13" s="273"/>
      <c r="BQ13" s="273"/>
      <c r="BR13" s="273"/>
      <c r="BS13" s="273"/>
      <c r="BT13" s="23"/>
      <c r="BU13" s="24"/>
      <c r="BV13" s="22"/>
      <c r="BW13" s="22"/>
      <c r="BX13" s="3"/>
      <c r="BY13" s="3"/>
      <c r="BZ13" s="3"/>
      <c r="CA13" s="3"/>
      <c r="CB13" s="140"/>
      <c r="CC13" s="140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7"/>
      <c r="CP13" s="1"/>
      <c r="CQ13" s="1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</row>
    <row r="14" spans="1:115" s="8" customFormat="1" ht="0.75" customHeight="1">
      <c r="A14" s="21"/>
      <c r="B14" s="21"/>
      <c r="C14" s="21"/>
      <c r="D14" s="21"/>
      <c r="E14" s="169"/>
      <c r="F14" s="169"/>
      <c r="G14" s="169"/>
      <c r="H14" s="169"/>
      <c r="I14" s="179"/>
      <c r="J14" s="179"/>
      <c r="K14" s="180"/>
      <c r="L14" s="180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71"/>
      <c r="Y14" s="171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73"/>
      <c r="AL14" s="273"/>
      <c r="AM14" s="273"/>
      <c r="AN14" s="273"/>
      <c r="AO14" s="273"/>
      <c r="AP14" s="273"/>
      <c r="AQ14" s="273"/>
      <c r="AR14" s="273"/>
      <c r="AS14" s="273"/>
      <c r="AT14" s="273"/>
      <c r="AU14" s="273"/>
      <c r="AV14" s="273"/>
      <c r="AW14" s="273"/>
      <c r="AX14" s="273"/>
      <c r="AY14" s="273"/>
      <c r="AZ14" s="273"/>
      <c r="BA14" s="273"/>
      <c r="BB14" s="273"/>
      <c r="BC14" s="273"/>
      <c r="BD14" s="273"/>
      <c r="BE14" s="273"/>
      <c r="BF14" s="273"/>
      <c r="BG14" s="273"/>
      <c r="BH14" s="273"/>
      <c r="BI14" s="273"/>
      <c r="BJ14" s="273"/>
      <c r="BK14" s="273"/>
      <c r="BL14" s="273"/>
      <c r="BM14" s="273"/>
      <c r="BN14" s="273"/>
      <c r="BO14" s="273"/>
      <c r="BP14" s="273"/>
      <c r="BQ14" s="273"/>
      <c r="BR14" s="273"/>
      <c r="BS14" s="273"/>
      <c r="BT14" s="23"/>
      <c r="BU14" s="24"/>
      <c r="BV14" s="22"/>
      <c r="BW14" s="22"/>
      <c r="BX14" s="3"/>
      <c r="BY14" s="3"/>
      <c r="BZ14" s="3"/>
      <c r="CA14" s="3"/>
      <c r="CB14" s="140"/>
      <c r="CC14" s="140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7"/>
      <c r="CP14" s="1"/>
      <c r="CQ14" s="1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</row>
    <row r="15" spans="1:115" s="8" customFormat="1" ht="0.75" customHeight="1" thickBot="1">
      <c r="A15" s="21"/>
      <c r="B15" s="21"/>
      <c r="C15" s="21"/>
      <c r="D15" s="21"/>
      <c r="E15" s="170"/>
      <c r="F15" s="170"/>
      <c r="G15" s="170"/>
      <c r="H15" s="170"/>
      <c r="I15" s="175"/>
      <c r="J15" s="175"/>
      <c r="K15" s="178"/>
      <c r="L15" s="178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1"/>
      <c r="Y15" s="17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31"/>
      <c r="BD15" s="231"/>
      <c r="BE15" s="231"/>
      <c r="BF15" s="231"/>
      <c r="BG15" s="231"/>
      <c r="BH15" s="231"/>
      <c r="BI15" s="231"/>
      <c r="BJ15" s="231"/>
      <c r="BK15" s="231"/>
      <c r="BL15" s="231"/>
      <c r="BM15" s="231"/>
      <c r="BN15" s="231"/>
      <c r="BO15" s="231"/>
      <c r="BP15" s="231"/>
      <c r="BQ15" s="231"/>
      <c r="BR15" s="231"/>
      <c r="BS15" s="231"/>
      <c r="BT15" s="23"/>
      <c r="BU15" s="24"/>
      <c r="BV15" s="22"/>
      <c r="BW15" s="22"/>
      <c r="BX15" s="3"/>
      <c r="BY15" s="3"/>
      <c r="BZ15" s="3"/>
      <c r="CA15" s="3"/>
      <c r="CB15" s="140"/>
      <c r="CC15" s="140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7"/>
      <c r="CP15" s="1"/>
      <c r="CQ15" s="1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</row>
    <row r="16" spans="1:115" s="8" customFormat="1" ht="6" customHeight="1" thickTop="1">
      <c r="A16" s="21"/>
      <c r="B16" s="21"/>
      <c r="C16" s="21"/>
      <c r="D16" s="21"/>
      <c r="E16" s="20"/>
      <c r="F16" s="26"/>
      <c r="G16" s="26"/>
      <c r="H16" s="26"/>
      <c r="I16" s="26"/>
      <c r="J16" s="26"/>
      <c r="K16" s="280" t="s">
        <v>334</v>
      </c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0"/>
      <c r="Y16" s="20"/>
      <c r="Z16" s="284" t="s">
        <v>342</v>
      </c>
      <c r="AA16" s="284"/>
      <c r="AB16" s="284"/>
      <c r="AC16" s="284"/>
      <c r="AD16" s="284"/>
      <c r="AE16" s="284"/>
      <c r="AF16" s="284"/>
      <c r="AG16" s="284"/>
      <c r="AH16" s="284"/>
      <c r="AI16" s="284"/>
      <c r="AJ16" s="284"/>
      <c r="AK16" s="284"/>
      <c r="AL16" s="284"/>
      <c r="AM16" s="284"/>
      <c r="AN16" s="284"/>
      <c r="AO16" s="284"/>
      <c r="AP16" s="284"/>
      <c r="AQ16" s="284"/>
      <c r="AR16" s="284"/>
      <c r="AS16" s="284"/>
      <c r="AT16" s="284"/>
      <c r="AU16" s="284"/>
      <c r="AV16" s="284"/>
      <c r="AW16" s="284"/>
      <c r="AX16" s="284"/>
      <c r="AY16" s="284"/>
      <c r="AZ16" s="284"/>
      <c r="BA16" s="284"/>
      <c r="BB16" s="284"/>
      <c r="BC16" s="284"/>
      <c r="BD16" s="284"/>
      <c r="BE16" s="284"/>
      <c r="BF16" s="284"/>
      <c r="BG16" s="284"/>
      <c r="BH16" s="284"/>
      <c r="BI16" s="284"/>
      <c r="BJ16" s="284"/>
      <c r="BK16" s="284"/>
      <c r="BL16" s="284"/>
      <c r="BM16" s="284"/>
      <c r="BN16" s="284"/>
      <c r="BO16" s="284"/>
      <c r="BP16" s="284"/>
      <c r="BQ16" s="284"/>
      <c r="BR16" s="284"/>
      <c r="BS16" s="284"/>
      <c r="BT16" s="23"/>
      <c r="BU16" s="24"/>
      <c r="BV16" s="22"/>
      <c r="BW16" s="22"/>
      <c r="BX16" s="3"/>
      <c r="BY16" s="3"/>
      <c r="BZ16" s="3"/>
      <c r="CA16" s="3"/>
      <c r="CB16" s="140"/>
      <c r="CC16" s="140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7"/>
      <c r="CP16" s="1"/>
      <c r="CQ16" s="1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</row>
    <row r="17" spans="1:115" s="8" customFormat="1" ht="6" customHeight="1">
      <c r="A17" s="21"/>
      <c r="B17" s="21"/>
      <c r="C17" s="21"/>
      <c r="D17" s="21"/>
      <c r="E17" s="26"/>
      <c r="F17" s="26"/>
      <c r="G17" s="26"/>
      <c r="H17" s="26"/>
      <c r="I17" s="26"/>
      <c r="J17" s="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0"/>
      <c r="Y17" s="20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85"/>
      <c r="AL17" s="285"/>
      <c r="AM17" s="285"/>
      <c r="AN17" s="285"/>
      <c r="AO17" s="285"/>
      <c r="AP17" s="285"/>
      <c r="AQ17" s="285"/>
      <c r="AR17" s="285"/>
      <c r="AS17" s="285"/>
      <c r="AT17" s="285"/>
      <c r="AU17" s="285"/>
      <c r="AV17" s="285"/>
      <c r="AW17" s="285"/>
      <c r="AX17" s="285"/>
      <c r="AY17" s="285"/>
      <c r="AZ17" s="285"/>
      <c r="BA17" s="285"/>
      <c r="BB17" s="285"/>
      <c r="BC17" s="285"/>
      <c r="BD17" s="285"/>
      <c r="BE17" s="285"/>
      <c r="BF17" s="285"/>
      <c r="BG17" s="285"/>
      <c r="BH17" s="285"/>
      <c r="BI17" s="285"/>
      <c r="BJ17" s="285"/>
      <c r="BK17" s="285"/>
      <c r="BL17" s="285"/>
      <c r="BM17" s="285"/>
      <c r="BN17" s="285"/>
      <c r="BO17" s="285"/>
      <c r="BP17" s="285"/>
      <c r="BQ17" s="285"/>
      <c r="BR17" s="285"/>
      <c r="BS17" s="285"/>
      <c r="BT17" s="23"/>
      <c r="BU17" s="24"/>
      <c r="BV17" s="22"/>
      <c r="BW17" s="22"/>
      <c r="BX17" s="3"/>
      <c r="BY17" s="3"/>
      <c r="BZ17" s="3"/>
      <c r="CA17" s="3"/>
      <c r="CB17" s="140"/>
      <c r="CC17" s="140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7"/>
      <c r="CP17" s="1"/>
      <c r="CQ17" s="1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</row>
    <row r="18" spans="1:81" s="4" customFormat="1" ht="6" customHeight="1">
      <c r="A18" s="18"/>
      <c r="B18" s="18"/>
      <c r="C18" s="18"/>
      <c r="D18" s="18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20"/>
      <c r="T18" s="20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9"/>
      <c r="BU18" s="156"/>
      <c r="BV18" s="18"/>
      <c r="BW18" s="18"/>
      <c r="CB18" s="141"/>
      <c r="CC18" s="141"/>
    </row>
    <row r="19" spans="1:81" s="4" customFormat="1" ht="7.5" customHeight="1">
      <c r="A19" s="18"/>
      <c r="B19" s="18"/>
      <c r="C19" s="18"/>
      <c r="D19" s="18"/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275"/>
      <c r="Y19" s="275"/>
      <c r="Z19" s="275"/>
      <c r="AA19" s="275"/>
      <c r="AB19" s="275"/>
      <c r="AC19" s="278" t="str">
        <f>IF(E19="","V","")</f>
        <v>V</v>
      </c>
      <c r="AD19" s="156"/>
      <c r="AE19" s="156"/>
      <c r="AF19" s="18"/>
      <c r="AG19" s="275"/>
      <c r="AH19" s="275"/>
      <c r="AI19" s="275"/>
      <c r="AJ19" s="275"/>
      <c r="AK19" s="275"/>
      <c r="AL19" s="275"/>
      <c r="AM19" s="275"/>
      <c r="AN19" s="275"/>
      <c r="AO19" s="275"/>
      <c r="AP19" s="275"/>
      <c r="AQ19" s="275"/>
      <c r="AR19" s="275"/>
      <c r="AS19" s="275"/>
      <c r="AT19" s="275"/>
      <c r="AU19" s="275"/>
      <c r="AV19" s="275"/>
      <c r="AW19" s="275"/>
      <c r="AX19" s="275"/>
      <c r="AY19" s="274" t="str">
        <f>IF(AG19="","V","")</f>
        <v>V</v>
      </c>
      <c r="AZ19" s="25"/>
      <c r="BA19" s="156"/>
      <c r="BB19" s="265"/>
      <c r="BC19" s="265"/>
      <c r="BD19" s="265"/>
      <c r="BE19" s="265"/>
      <c r="BF19" s="265"/>
      <c r="BG19" s="265"/>
      <c r="BH19" s="265"/>
      <c r="BI19" s="265"/>
      <c r="BJ19" s="265"/>
      <c r="BK19" s="265"/>
      <c r="BL19" s="265"/>
      <c r="BM19" s="265"/>
      <c r="BN19" s="265"/>
      <c r="BO19" s="265"/>
      <c r="BP19" s="265"/>
      <c r="BQ19" s="265"/>
      <c r="BR19" s="265"/>
      <c r="BS19" s="265"/>
      <c r="BT19" s="19"/>
      <c r="BU19" s="156"/>
      <c r="BV19" s="18"/>
      <c r="BW19" s="18"/>
      <c r="CB19" s="141"/>
      <c r="CC19" s="141"/>
    </row>
    <row r="20" spans="1:81" s="4" customFormat="1" ht="6" customHeight="1" thickBot="1">
      <c r="A20" s="18"/>
      <c r="B20" s="18"/>
      <c r="C20" s="18"/>
      <c r="D20" s="18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8"/>
      <c r="AD20" s="156"/>
      <c r="AE20" s="156"/>
      <c r="AF20" s="18"/>
      <c r="AG20" s="276"/>
      <c r="AH20" s="276"/>
      <c r="AI20" s="276"/>
      <c r="AJ20" s="276"/>
      <c r="AK20" s="276"/>
      <c r="AL20" s="276"/>
      <c r="AM20" s="276"/>
      <c r="AN20" s="276"/>
      <c r="AO20" s="276"/>
      <c r="AP20" s="276"/>
      <c r="AQ20" s="276"/>
      <c r="AR20" s="276"/>
      <c r="AS20" s="276"/>
      <c r="AT20" s="276"/>
      <c r="AU20" s="276"/>
      <c r="AV20" s="276"/>
      <c r="AW20" s="276"/>
      <c r="AX20" s="276"/>
      <c r="AY20" s="274"/>
      <c r="AZ20" s="156"/>
      <c r="BA20" s="156"/>
      <c r="BB20" s="266"/>
      <c r="BC20" s="266"/>
      <c r="BD20" s="266"/>
      <c r="BE20" s="266"/>
      <c r="BF20" s="266"/>
      <c r="BG20" s="266"/>
      <c r="BH20" s="266"/>
      <c r="BI20" s="266"/>
      <c r="BJ20" s="266"/>
      <c r="BK20" s="266"/>
      <c r="BL20" s="266"/>
      <c r="BM20" s="266"/>
      <c r="BN20" s="266"/>
      <c r="BO20" s="266"/>
      <c r="BP20" s="266"/>
      <c r="BQ20" s="266"/>
      <c r="BR20" s="266"/>
      <c r="BS20" s="266"/>
      <c r="BT20" s="19"/>
      <c r="BU20" s="156"/>
      <c r="BV20" s="18"/>
      <c r="BW20" s="18"/>
      <c r="CB20" s="141"/>
      <c r="CC20" s="141"/>
    </row>
    <row r="21" spans="1:81" s="4" customFormat="1" ht="6" customHeight="1" thickTop="1">
      <c r="A21" s="18"/>
      <c r="B21" s="18"/>
      <c r="C21" s="18"/>
      <c r="D21" s="18"/>
      <c r="E21" s="280" t="s">
        <v>225</v>
      </c>
      <c r="F21" s="280"/>
      <c r="G21" s="280"/>
      <c r="H21" s="280"/>
      <c r="I21" s="280"/>
      <c r="J21" s="280"/>
      <c r="K21" s="280"/>
      <c r="L21" s="280"/>
      <c r="M21" s="280"/>
      <c r="N21" s="280"/>
      <c r="O21" s="280"/>
      <c r="P21" s="280"/>
      <c r="Q21" s="280"/>
      <c r="R21" s="280"/>
      <c r="S21" s="280"/>
      <c r="T21" s="280"/>
      <c r="U21" s="280"/>
      <c r="V21" s="280"/>
      <c r="W21" s="280"/>
      <c r="X21" s="280"/>
      <c r="Y21" s="280"/>
      <c r="Z21" s="280"/>
      <c r="AA21" s="280"/>
      <c r="AB21" s="280"/>
      <c r="AC21" s="156"/>
      <c r="AD21" s="156"/>
      <c r="AE21" s="156"/>
      <c r="AF21" s="18"/>
      <c r="AG21" s="280" t="s">
        <v>226</v>
      </c>
      <c r="AH21" s="280"/>
      <c r="AI21" s="280"/>
      <c r="AJ21" s="280"/>
      <c r="AK21" s="280"/>
      <c r="AL21" s="280"/>
      <c r="AM21" s="280"/>
      <c r="AN21" s="280"/>
      <c r="AO21" s="280"/>
      <c r="AP21" s="280"/>
      <c r="AQ21" s="280"/>
      <c r="AR21" s="280"/>
      <c r="AS21" s="280"/>
      <c r="AT21" s="280"/>
      <c r="AU21" s="280"/>
      <c r="AV21" s="280"/>
      <c r="AW21" s="280"/>
      <c r="AX21" s="280"/>
      <c r="AY21" s="156"/>
      <c r="AZ21" s="156"/>
      <c r="BA21" s="156"/>
      <c r="BB21" s="280" t="s">
        <v>0</v>
      </c>
      <c r="BC21" s="280"/>
      <c r="BD21" s="280"/>
      <c r="BE21" s="280"/>
      <c r="BF21" s="280"/>
      <c r="BG21" s="280"/>
      <c r="BH21" s="280"/>
      <c r="BI21" s="280"/>
      <c r="BJ21" s="280"/>
      <c r="BK21" s="280"/>
      <c r="BL21" s="280"/>
      <c r="BM21" s="280"/>
      <c r="BN21" s="280"/>
      <c r="BO21" s="280"/>
      <c r="BP21" s="280"/>
      <c r="BQ21" s="280"/>
      <c r="BR21" s="280"/>
      <c r="BS21" s="280"/>
      <c r="BT21" s="19"/>
      <c r="BU21" s="156"/>
      <c r="BV21" s="18"/>
      <c r="BW21" s="18"/>
      <c r="CB21" s="141"/>
      <c r="CC21" s="141"/>
    </row>
    <row r="22" spans="1:81" s="4" customFormat="1" ht="6" customHeight="1">
      <c r="A22" s="18"/>
      <c r="B22" s="18"/>
      <c r="C22" s="18"/>
      <c r="D22" s="18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3"/>
      <c r="V22" s="283"/>
      <c r="W22" s="283"/>
      <c r="X22" s="283"/>
      <c r="Y22" s="283"/>
      <c r="Z22" s="283"/>
      <c r="AA22" s="283"/>
      <c r="AB22" s="283"/>
      <c r="AC22" s="156"/>
      <c r="AD22" s="156"/>
      <c r="AE22" s="156"/>
      <c r="AF22" s="18"/>
      <c r="AG22" s="283"/>
      <c r="AH22" s="283"/>
      <c r="AI22" s="283"/>
      <c r="AJ22" s="283"/>
      <c r="AK22" s="283"/>
      <c r="AL22" s="283"/>
      <c r="AM22" s="283"/>
      <c r="AN22" s="283"/>
      <c r="AO22" s="283"/>
      <c r="AP22" s="283"/>
      <c r="AQ22" s="283"/>
      <c r="AR22" s="283"/>
      <c r="AS22" s="283"/>
      <c r="AT22" s="283"/>
      <c r="AU22" s="283"/>
      <c r="AV22" s="283"/>
      <c r="AW22" s="283"/>
      <c r="AX22" s="283"/>
      <c r="AY22" s="156"/>
      <c r="AZ22" s="156"/>
      <c r="BA22" s="156"/>
      <c r="BB22" s="283"/>
      <c r="BC22" s="283"/>
      <c r="BD22" s="283"/>
      <c r="BE22" s="283"/>
      <c r="BF22" s="283"/>
      <c r="BG22" s="283"/>
      <c r="BH22" s="283"/>
      <c r="BI22" s="283"/>
      <c r="BJ22" s="283"/>
      <c r="BK22" s="283"/>
      <c r="BL22" s="283"/>
      <c r="BM22" s="283"/>
      <c r="BN22" s="283"/>
      <c r="BO22" s="283"/>
      <c r="BP22" s="283"/>
      <c r="BQ22" s="283"/>
      <c r="BR22" s="283"/>
      <c r="BS22" s="283"/>
      <c r="BT22" s="19"/>
      <c r="BU22" s="156"/>
      <c r="BV22" s="18"/>
      <c r="BW22" s="18"/>
      <c r="CB22" s="141"/>
      <c r="CC22" s="141"/>
    </row>
    <row r="23" spans="1:127" s="4" customFormat="1" ht="6" customHeight="1">
      <c r="A23" s="18"/>
      <c r="B23" s="18"/>
      <c r="C23" s="18"/>
      <c r="D23" s="18"/>
      <c r="E23" s="267" t="s">
        <v>341</v>
      </c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7"/>
      <c r="AC23" s="267"/>
      <c r="AD23" s="267"/>
      <c r="AE23" s="267"/>
      <c r="AF23" s="270"/>
      <c r="AG23" s="270"/>
      <c r="AH23" s="270"/>
      <c r="AI23" s="270"/>
      <c r="AJ23" s="270"/>
      <c r="AK23" s="270"/>
      <c r="AL23" s="270"/>
      <c r="AM23" s="270"/>
      <c r="AN23" s="270"/>
      <c r="AO23" s="270"/>
      <c r="AP23" s="270"/>
      <c r="AQ23" s="270"/>
      <c r="AR23" s="270"/>
      <c r="AS23" s="270"/>
      <c r="AT23" s="270"/>
      <c r="AU23" s="270"/>
      <c r="AV23" s="270"/>
      <c r="AW23" s="270"/>
      <c r="AX23" s="270"/>
      <c r="AY23" s="270"/>
      <c r="AZ23" s="270"/>
      <c r="BA23" s="270"/>
      <c r="BB23" s="270"/>
      <c r="BC23" s="270"/>
      <c r="BD23" s="270"/>
      <c r="BE23" s="270"/>
      <c r="BF23" s="270"/>
      <c r="BG23" s="270"/>
      <c r="BH23" s="270"/>
      <c r="BI23" s="270"/>
      <c r="BJ23" s="270"/>
      <c r="BK23" s="270"/>
      <c r="BL23" s="270"/>
      <c r="BM23" s="270"/>
      <c r="BN23" s="270"/>
      <c r="BO23" s="270"/>
      <c r="BP23" s="270"/>
      <c r="BQ23" s="270"/>
      <c r="BR23" s="270"/>
      <c r="BS23" s="270"/>
      <c r="BT23" s="19"/>
      <c r="BU23" s="156"/>
      <c r="BV23" s="18"/>
      <c r="BW23" s="18"/>
      <c r="CB23" s="141"/>
      <c r="CC23" s="141"/>
      <c r="DS23" s="3"/>
      <c r="DT23" s="3"/>
      <c r="DU23" s="3"/>
      <c r="DV23" s="3"/>
      <c r="DW23" s="3"/>
    </row>
    <row r="24" spans="1:127" s="4" customFormat="1" ht="6" customHeight="1">
      <c r="A24" s="18"/>
      <c r="B24" s="18"/>
      <c r="C24" s="18"/>
      <c r="D24" s="18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267"/>
      <c r="R24" s="267"/>
      <c r="S24" s="267"/>
      <c r="T24" s="267"/>
      <c r="U24" s="267"/>
      <c r="V24" s="267"/>
      <c r="W24" s="267"/>
      <c r="X24" s="267"/>
      <c r="Y24" s="267"/>
      <c r="Z24" s="267"/>
      <c r="AA24" s="267"/>
      <c r="AB24" s="267"/>
      <c r="AC24" s="267"/>
      <c r="AD24" s="267"/>
      <c r="AE24" s="267"/>
      <c r="AF24" s="270"/>
      <c r="AG24" s="270"/>
      <c r="AH24" s="270"/>
      <c r="AI24" s="270"/>
      <c r="AJ24" s="270"/>
      <c r="AK24" s="270"/>
      <c r="AL24" s="270"/>
      <c r="AM24" s="270"/>
      <c r="AN24" s="270"/>
      <c r="AO24" s="270"/>
      <c r="AP24" s="270"/>
      <c r="AQ24" s="270"/>
      <c r="AR24" s="270"/>
      <c r="AS24" s="270"/>
      <c r="AT24" s="270"/>
      <c r="AU24" s="270"/>
      <c r="AV24" s="270"/>
      <c r="AW24" s="270"/>
      <c r="AX24" s="270"/>
      <c r="AY24" s="270"/>
      <c r="AZ24" s="270"/>
      <c r="BA24" s="270"/>
      <c r="BB24" s="270"/>
      <c r="BC24" s="270"/>
      <c r="BD24" s="270"/>
      <c r="BE24" s="270"/>
      <c r="BF24" s="270"/>
      <c r="BG24" s="270"/>
      <c r="BH24" s="270"/>
      <c r="BI24" s="270"/>
      <c r="BJ24" s="270"/>
      <c r="BK24" s="270"/>
      <c r="BL24" s="270"/>
      <c r="BM24" s="270"/>
      <c r="BN24" s="270"/>
      <c r="BO24" s="270"/>
      <c r="BP24" s="270"/>
      <c r="BQ24" s="270"/>
      <c r="BR24" s="270"/>
      <c r="BS24" s="270"/>
      <c r="BT24" s="19"/>
      <c r="BU24" s="156"/>
      <c r="BV24" s="18"/>
      <c r="BW24" s="18"/>
      <c r="CB24" s="141"/>
      <c r="CC24" s="141"/>
      <c r="DS24" s="3"/>
      <c r="DT24" s="3"/>
      <c r="DU24" s="3"/>
      <c r="DV24" s="3"/>
      <c r="DW24" s="3"/>
    </row>
    <row r="25" spans="1:127" s="4" customFormat="1" ht="6" customHeight="1" thickBot="1">
      <c r="A25" s="18"/>
      <c r="B25" s="18"/>
      <c r="C25" s="18"/>
      <c r="D25" s="18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267"/>
      <c r="S25" s="267"/>
      <c r="T25" s="267"/>
      <c r="U25" s="267"/>
      <c r="V25" s="267"/>
      <c r="W25" s="267"/>
      <c r="X25" s="267"/>
      <c r="Y25" s="267"/>
      <c r="Z25" s="267"/>
      <c r="AA25" s="267"/>
      <c r="AB25" s="267"/>
      <c r="AC25" s="267"/>
      <c r="AD25" s="267"/>
      <c r="AE25" s="267"/>
      <c r="AF25" s="271"/>
      <c r="AG25" s="271"/>
      <c r="AH25" s="271"/>
      <c r="AI25" s="271"/>
      <c r="AJ25" s="271"/>
      <c r="AK25" s="271"/>
      <c r="AL25" s="271"/>
      <c r="AM25" s="271"/>
      <c r="AN25" s="271"/>
      <c r="AO25" s="271"/>
      <c r="AP25" s="271"/>
      <c r="AQ25" s="271"/>
      <c r="AR25" s="271"/>
      <c r="AS25" s="271"/>
      <c r="AT25" s="271"/>
      <c r="AU25" s="271"/>
      <c r="AV25" s="271"/>
      <c r="AW25" s="271"/>
      <c r="AX25" s="271"/>
      <c r="AY25" s="271"/>
      <c r="AZ25" s="271"/>
      <c r="BA25" s="271"/>
      <c r="BB25" s="271"/>
      <c r="BC25" s="271"/>
      <c r="BD25" s="271"/>
      <c r="BE25" s="271"/>
      <c r="BF25" s="271"/>
      <c r="BG25" s="271"/>
      <c r="BH25" s="271"/>
      <c r="BI25" s="271"/>
      <c r="BJ25" s="271"/>
      <c r="BK25" s="271"/>
      <c r="BL25" s="271"/>
      <c r="BM25" s="271"/>
      <c r="BN25" s="271"/>
      <c r="BO25" s="271"/>
      <c r="BP25" s="271"/>
      <c r="BQ25" s="271"/>
      <c r="BR25" s="271"/>
      <c r="BS25" s="271"/>
      <c r="BT25" s="19"/>
      <c r="BU25" s="156"/>
      <c r="BV25" s="18"/>
      <c r="BW25" s="18"/>
      <c r="CB25" s="141"/>
      <c r="CC25" s="141"/>
      <c r="DS25" s="3"/>
      <c r="DT25" s="3"/>
      <c r="DU25" s="3"/>
      <c r="DV25" s="3"/>
      <c r="DW25" s="3"/>
    </row>
    <row r="26" spans="1:133" ht="19.5" customHeight="1" thickBot="1" thickTop="1">
      <c r="A26" s="26"/>
      <c r="B26" s="26"/>
      <c r="C26" s="282" t="str">
        <f>(IF(K8="","Нет номера заказчика",IF(E8="ЮЛ","",IF(ISNUMBER(K8),IF(AND(K8&gt;1000000000,K8&lt;3000000000),"","Недопустимый номер заказчика"),"Недопустимый номер заказчика"))))</f>
        <v>Нет номера заказчика</v>
      </c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282"/>
      <c r="Y26" s="282"/>
      <c r="Z26" s="282">
        <f>(IF(K13="","",IF(E13="ФЛ","",IF(ISNUMBER(K13),IF(AND(K13&gt;1000000000,K13&lt;3000000000),"","Недопустимый номер плательщика"),"Недопустимый номер плательщика"))))</f>
      </c>
      <c r="AA26" s="282"/>
      <c r="AB26" s="282"/>
      <c r="AC26" s="282"/>
      <c r="AD26" s="282"/>
      <c r="AE26" s="282"/>
      <c r="AF26" s="282"/>
      <c r="AG26" s="282"/>
      <c r="AH26" s="282"/>
      <c r="AI26" s="282"/>
      <c r="AJ26" s="282"/>
      <c r="AK26" s="282"/>
      <c r="AL26" s="282"/>
      <c r="AM26" s="282"/>
      <c r="AN26" s="282"/>
      <c r="AO26" s="282"/>
      <c r="AP26" s="282"/>
      <c r="AQ26" s="282"/>
      <c r="AR26" s="282"/>
      <c r="AS26" s="282"/>
      <c r="AT26" s="282"/>
      <c r="AU26" s="282"/>
      <c r="AV26" s="282"/>
      <c r="AW26" s="282"/>
      <c r="AX26" s="282"/>
      <c r="AY26" s="282"/>
      <c r="AZ26" s="282">
        <f>IF(Z13="","",IF(AND(K13="",E13="ЮЛ"),"Не введен номер плательщика",""))</f>
      </c>
      <c r="BA26" s="282"/>
      <c r="BB26" s="282"/>
      <c r="BC26" s="282"/>
      <c r="BD26" s="282"/>
      <c r="BE26" s="282"/>
      <c r="BF26" s="282"/>
      <c r="BG26" s="282"/>
      <c r="BH26" s="282"/>
      <c r="BI26" s="282"/>
      <c r="BJ26" s="282"/>
      <c r="BK26" s="282"/>
      <c r="BL26" s="282"/>
      <c r="BM26" s="282"/>
      <c r="BN26" s="282"/>
      <c r="BO26" s="282"/>
      <c r="BP26" s="282"/>
      <c r="BQ26" s="282"/>
      <c r="BR26" s="282"/>
      <c r="BS26" s="282"/>
      <c r="BT26" s="282"/>
      <c r="BU26" s="282"/>
      <c r="BV26" s="16"/>
      <c r="BW26" s="16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</row>
    <row r="27" spans="1:131" ht="6" customHeight="1">
      <c r="A27" s="148"/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27"/>
      <c r="BW27" s="27"/>
      <c r="BX27" s="3"/>
      <c r="BY27" s="3"/>
      <c r="BZ27" s="3"/>
      <c r="CA27" s="3"/>
      <c r="CB27" s="140"/>
      <c r="CC27" s="140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</row>
    <row r="28" spans="1:113" ht="6" customHeight="1">
      <c r="A28" s="148"/>
      <c r="B28" s="148"/>
      <c r="C28" s="227" t="s">
        <v>227</v>
      </c>
      <c r="D28" s="227"/>
      <c r="E28" s="227"/>
      <c r="F28" s="227"/>
      <c r="G28" s="227"/>
      <c r="H28" s="227"/>
      <c r="I28" s="227"/>
      <c r="J28" s="227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28"/>
      <c r="X28" s="226"/>
      <c r="Y28" s="16"/>
      <c r="Z28" s="227" t="s">
        <v>14</v>
      </c>
      <c r="AA28" s="227"/>
      <c r="AB28" s="227"/>
      <c r="AC28" s="227"/>
      <c r="AD28" s="227"/>
      <c r="AE28" s="227"/>
      <c r="AF28" s="227"/>
      <c r="AG28" s="227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29"/>
      <c r="AU28" s="29"/>
      <c r="AV28" s="29"/>
      <c r="AW28" s="29"/>
      <c r="AX28" s="29"/>
      <c r="AY28" s="29"/>
      <c r="AZ28" s="29"/>
      <c r="BA28" s="29"/>
      <c r="BB28" s="215" t="s">
        <v>212</v>
      </c>
      <c r="BC28" s="215"/>
      <c r="BD28" s="215"/>
      <c r="BE28" s="215"/>
      <c r="BF28" s="215"/>
      <c r="BG28" s="215"/>
      <c r="BH28" s="215"/>
      <c r="BI28" s="215"/>
      <c r="BJ28" s="215"/>
      <c r="BK28" s="215"/>
      <c r="BL28" s="215"/>
      <c r="BM28" s="215"/>
      <c r="BN28" s="215"/>
      <c r="BO28" s="215"/>
      <c r="BP28" s="215"/>
      <c r="BQ28" s="215"/>
      <c r="BR28" s="215"/>
      <c r="BS28" s="215"/>
      <c r="BT28" s="215"/>
      <c r="BU28" s="16"/>
      <c r="BV28" s="16"/>
      <c r="BW28" s="16"/>
      <c r="BX28" s="121"/>
      <c r="BY28" s="121"/>
      <c r="BZ28" s="121"/>
      <c r="CA28" s="121"/>
      <c r="CB28" s="143"/>
      <c r="CC28" s="143"/>
      <c r="CE28" s="122"/>
      <c r="CF28" s="122"/>
      <c r="CG28" s="122"/>
      <c r="CH28" s="122"/>
      <c r="CI28" s="122"/>
      <c r="CJ28" s="122"/>
      <c r="CK28" s="122"/>
      <c r="CL28" s="122"/>
      <c r="CM28" s="122"/>
      <c r="CN28" s="122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DE28" s="5"/>
      <c r="DF28" s="5"/>
      <c r="DG28" s="5"/>
      <c r="DH28" s="5"/>
      <c r="DI28" s="5"/>
    </row>
    <row r="29" spans="1:113" ht="6" customHeight="1">
      <c r="A29" s="148"/>
      <c r="B29" s="148"/>
      <c r="C29" s="227"/>
      <c r="D29" s="227"/>
      <c r="E29" s="227"/>
      <c r="F29" s="227"/>
      <c r="G29" s="227"/>
      <c r="H29" s="227"/>
      <c r="I29" s="227"/>
      <c r="J29" s="227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28"/>
      <c r="X29" s="226"/>
      <c r="Y29" s="16"/>
      <c r="Z29" s="227"/>
      <c r="AA29" s="227"/>
      <c r="AB29" s="227"/>
      <c r="AC29" s="227"/>
      <c r="AD29" s="227"/>
      <c r="AE29" s="227"/>
      <c r="AF29" s="227"/>
      <c r="AG29" s="227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29"/>
      <c r="AU29" s="29"/>
      <c r="AV29" s="29"/>
      <c r="AW29" s="29"/>
      <c r="AX29" s="29"/>
      <c r="AY29" s="29"/>
      <c r="AZ29" s="29"/>
      <c r="BA29" s="29"/>
      <c r="BB29" s="215"/>
      <c r="BC29" s="215"/>
      <c r="BD29" s="215"/>
      <c r="BE29" s="215"/>
      <c r="BF29" s="215"/>
      <c r="BG29" s="215"/>
      <c r="BH29" s="215"/>
      <c r="BI29" s="215"/>
      <c r="BJ29" s="215"/>
      <c r="BK29" s="215"/>
      <c r="BL29" s="215"/>
      <c r="BM29" s="215"/>
      <c r="BN29" s="215"/>
      <c r="BO29" s="215"/>
      <c r="BP29" s="215"/>
      <c r="BQ29" s="215"/>
      <c r="BR29" s="215"/>
      <c r="BS29" s="215"/>
      <c r="BT29" s="215"/>
      <c r="BU29" s="16"/>
      <c r="BV29" s="16"/>
      <c r="BW29" s="16"/>
      <c r="BX29" s="121"/>
      <c r="BY29" s="121"/>
      <c r="BZ29" s="121"/>
      <c r="CE29" s="122"/>
      <c r="CF29" s="10"/>
      <c r="CG29" s="10"/>
      <c r="CH29" s="122"/>
      <c r="CI29" s="11"/>
      <c r="CJ29" s="11"/>
      <c r="CK29" s="11"/>
      <c r="CL29" s="11"/>
      <c r="CM29" s="11"/>
      <c r="CN29" s="11"/>
      <c r="CO29" s="12"/>
      <c r="CP29" s="12"/>
      <c r="CQ29" s="12"/>
      <c r="CR29" s="12"/>
      <c r="CS29" s="12"/>
      <c r="CT29" s="9"/>
      <c r="CU29" s="9"/>
      <c r="CV29" s="9"/>
      <c r="CW29" s="9"/>
      <c r="CX29" s="9"/>
      <c r="CY29" s="9"/>
      <c r="CZ29" s="9"/>
      <c r="DA29" s="9"/>
      <c r="DB29" s="9"/>
      <c r="DG29" s="5"/>
      <c r="DH29" s="5"/>
      <c r="DI29" s="5"/>
    </row>
    <row r="30" spans="1:113" ht="6" customHeight="1">
      <c r="A30" s="148"/>
      <c r="B30" s="148"/>
      <c r="C30" s="148"/>
      <c r="D30" s="163"/>
      <c r="E30" s="163"/>
      <c r="F30" s="163"/>
      <c r="G30" s="163"/>
      <c r="H30" s="163"/>
      <c r="I30" s="163"/>
      <c r="J30" s="163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22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CE30" s="122"/>
      <c r="CF30" s="10"/>
      <c r="CG30" s="10"/>
      <c r="CH30" s="122"/>
      <c r="CI30" s="11"/>
      <c r="CJ30" s="11"/>
      <c r="CK30" s="11"/>
      <c r="CL30" s="11"/>
      <c r="CM30" s="11"/>
      <c r="CN30" s="11"/>
      <c r="CO30" s="12"/>
      <c r="CP30" s="12"/>
      <c r="CQ30" s="12"/>
      <c r="CR30" s="12"/>
      <c r="CS30" s="12"/>
      <c r="CT30" s="9"/>
      <c r="CU30" s="9"/>
      <c r="CV30" s="9"/>
      <c r="CW30" s="9"/>
      <c r="CX30" s="9"/>
      <c r="CY30" s="9"/>
      <c r="CZ30" s="9"/>
      <c r="DA30" s="9"/>
      <c r="DB30" s="9"/>
      <c r="DH30" s="5"/>
      <c r="DI30" s="5"/>
    </row>
    <row r="31" spans="1:113" ht="12" customHeight="1" thickBot="1">
      <c r="A31" s="148"/>
      <c r="B31" s="148"/>
      <c r="C31" s="36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88" t="str">
        <f>IF(C31="","V","")</f>
        <v>V</v>
      </c>
      <c r="V31" s="288"/>
      <c r="W31" s="30"/>
      <c r="X31" s="226"/>
      <c r="Y31" s="209">
        <v>1</v>
      </c>
      <c r="Z31" s="209"/>
      <c r="AA31" s="16"/>
      <c r="AB31" s="259"/>
      <c r="AC31" s="259"/>
      <c r="AD31" s="259"/>
      <c r="AE31" s="259"/>
      <c r="AF31" s="259"/>
      <c r="AG31" s="259"/>
      <c r="AH31" s="259"/>
      <c r="AI31" s="259"/>
      <c r="AJ31" s="259"/>
      <c r="AK31" s="259"/>
      <c r="AL31" s="259"/>
      <c r="AM31" s="259"/>
      <c r="AN31" s="259"/>
      <c r="AO31" s="259"/>
      <c r="AP31" s="259"/>
      <c r="AQ31" s="259"/>
      <c r="AR31" s="259"/>
      <c r="AS31" s="259"/>
      <c r="AT31" s="259"/>
      <c r="AU31" s="259"/>
      <c r="AV31" s="259"/>
      <c r="AW31" s="219">
        <f>IF(AND(_xlfn.IFERROR(VLOOKUP(AB31,Лист1!C:D,2,0),"")&lt;&gt;"",BB31=""),"V","")</f>
      </c>
      <c r="AX31" s="219"/>
      <c r="AY31" s="219"/>
      <c r="AZ31" s="219"/>
      <c r="BA31" s="220"/>
      <c r="BB31" s="249"/>
      <c r="BC31" s="250"/>
      <c r="BD31" s="250"/>
      <c r="BE31" s="250"/>
      <c r="BF31" s="250"/>
      <c r="BG31" s="250"/>
      <c r="BH31" s="250"/>
      <c r="BI31" s="250"/>
      <c r="BJ31" s="250"/>
      <c r="BK31" s="250"/>
      <c r="BL31" s="250"/>
      <c r="BM31" s="250"/>
      <c r="BN31" s="250"/>
      <c r="BO31" s="250"/>
      <c r="BP31" s="250"/>
      <c r="BQ31" s="250"/>
      <c r="BR31" s="250"/>
      <c r="BS31" s="250"/>
      <c r="BT31" s="251"/>
      <c r="BU31" s="335"/>
      <c r="BV31" s="16"/>
      <c r="BW31" s="16"/>
      <c r="CE31" s="122"/>
      <c r="CF31" s="122"/>
      <c r="CG31" s="122"/>
      <c r="CH31" s="122"/>
      <c r="CI31" s="121"/>
      <c r="CJ31" s="121"/>
      <c r="CK31" s="121"/>
      <c r="CL31" s="121"/>
      <c r="CM31" s="121"/>
      <c r="CN31" s="121"/>
      <c r="CO31" s="5"/>
      <c r="CP31" s="5"/>
      <c r="CQ31" s="5"/>
      <c r="CR31" s="5"/>
      <c r="CS31" s="5"/>
      <c r="CT31" s="9"/>
      <c r="CU31" s="9"/>
      <c r="CV31" s="9"/>
      <c r="CW31" s="9"/>
      <c r="CX31" s="9"/>
      <c r="CY31" s="9"/>
      <c r="CZ31" s="9"/>
      <c r="DA31" s="9"/>
      <c r="DB31" s="9"/>
      <c r="DH31" s="5"/>
      <c r="DI31" s="5"/>
    </row>
    <row r="32" spans="1:113" ht="3" customHeight="1" thickBot="1" thickTop="1">
      <c r="A32" s="148"/>
      <c r="B32" s="148"/>
      <c r="C32" s="97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36"/>
      <c r="V32" s="30"/>
      <c r="W32" s="30"/>
      <c r="X32" s="226"/>
      <c r="Y32" s="209"/>
      <c r="Z32" s="209"/>
      <c r="AA32" s="16"/>
      <c r="AB32" s="260"/>
      <c r="AC32" s="260"/>
      <c r="AD32" s="260"/>
      <c r="AE32" s="260"/>
      <c r="AF32" s="260"/>
      <c r="AG32" s="260"/>
      <c r="AH32" s="260"/>
      <c r="AI32" s="260"/>
      <c r="AJ32" s="260"/>
      <c r="AK32" s="260"/>
      <c r="AL32" s="260"/>
      <c r="AM32" s="260"/>
      <c r="AN32" s="260"/>
      <c r="AO32" s="260"/>
      <c r="AP32" s="260"/>
      <c r="AQ32" s="260"/>
      <c r="AR32" s="260"/>
      <c r="AS32" s="260"/>
      <c r="AT32" s="260"/>
      <c r="AU32" s="260"/>
      <c r="AV32" s="260"/>
      <c r="AW32" s="219"/>
      <c r="AX32" s="219"/>
      <c r="AY32" s="219"/>
      <c r="AZ32" s="219"/>
      <c r="BA32" s="220"/>
      <c r="BB32" s="252"/>
      <c r="BC32" s="253"/>
      <c r="BD32" s="253"/>
      <c r="BE32" s="253"/>
      <c r="BF32" s="253"/>
      <c r="BG32" s="253"/>
      <c r="BH32" s="253"/>
      <c r="BI32" s="253"/>
      <c r="BJ32" s="253"/>
      <c r="BK32" s="253"/>
      <c r="BL32" s="253"/>
      <c r="BM32" s="253"/>
      <c r="BN32" s="253"/>
      <c r="BO32" s="253"/>
      <c r="BP32" s="253"/>
      <c r="BQ32" s="253"/>
      <c r="BR32" s="253"/>
      <c r="BS32" s="253"/>
      <c r="BT32" s="254"/>
      <c r="BU32" s="335"/>
      <c r="BV32" s="16"/>
      <c r="BW32" s="16"/>
      <c r="CE32" s="122"/>
      <c r="CF32" s="10"/>
      <c r="CG32" s="10"/>
      <c r="CH32" s="122"/>
      <c r="CI32" s="11"/>
      <c r="CJ32" s="11"/>
      <c r="CK32" s="11"/>
      <c r="CL32" s="11"/>
      <c r="CM32" s="11"/>
      <c r="CN32" s="11"/>
      <c r="CO32" s="12"/>
      <c r="CP32" s="12"/>
      <c r="CQ32" s="12"/>
      <c r="CR32" s="12"/>
      <c r="CS32" s="12"/>
      <c r="CT32" s="9"/>
      <c r="CU32" s="9"/>
      <c r="CV32" s="9"/>
      <c r="CW32" s="9"/>
      <c r="CX32" s="9"/>
      <c r="CY32" s="9"/>
      <c r="CZ32" s="9"/>
      <c r="DA32" s="9"/>
      <c r="DB32" s="9"/>
      <c r="DH32" s="5"/>
      <c r="DI32" s="5"/>
    </row>
    <row r="33" spans="1:113" ht="6" customHeight="1" thickTop="1">
      <c r="A33" s="148"/>
      <c r="B33" s="148"/>
      <c r="C33" s="97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36"/>
      <c r="V33" s="30"/>
      <c r="W33" s="30"/>
      <c r="X33" s="226"/>
      <c r="Y33" s="166">
        <v>2</v>
      </c>
      <c r="Z33" s="166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89"/>
      <c r="AX33" s="89"/>
      <c r="AY33" s="152"/>
      <c r="AZ33" s="152"/>
      <c r="BA33" s="90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48"/>
      <c r="BS33" s="148"/>
      <c r="BT33" s="148"/>
      <c r="BU33" s="16"/>
      <c r="BV33" s="16"/>
      <c r="BW33" s="16"/>
      <c r="CE33" s="122"/>
      <c r="CF33" s="10"/>
      <c r="CG33" s="10"/>
      <c r="CH33" s="122"/>
      <c r="CI33" s="11"/>
      <c r="CJ33" s="11"/>
      <c r="CK33" s="11"/>
      <c r="CL33" s="11"/>
      <c r="CM33" s="11"/>
      <c r="CN33" s="11"/>
      <c r="CO33" s="12"/>
      <c r="CP33" s="12"/>
      <c r="CQ33" s="12"/>
      <c r="CR33" s="12"/>
      <c r="CS33" s="12"/>
      <c r="CT33" s="12"/>
      <c r="CU33" s="9"/>
      <c r="CV33" s="12"/>
      <c r="CW33" s="9"/>
      <c r="CX33" s="9"/>
      <c r="CY33" s="9"/>
      <c r="CZ33" s="9"/>
      <c r="DA33" s="9"/>
      <c r="DB33" s="9"/>
      <c r="DH33" s="5"/>
      <c r="DI33" s="5"/>
    </row>
    <row r="34" spans="1:113" ht="14.25" customHeight="1">
      <c r="A34" s="148"/>
      <c r="B34" s="148"/>
      <c r="C34" s="336" t="str">
        <f>IF(C31="","Не выбрана услуга","")</f>
        <v>Не выбрана услуга</v>
      </c>
      <c r="D34" s="336"/>
      <c r="E34" s="336"/>
      <c r="F34" s="336"/>
      <c r="G34" s="336"/>
      <c r="H34" s="336"/>
      <c r="I34" s="336"/>
      <c r="J34" s="336"/>
      <c r="K34" s="336"/>
      <c r="L34" s="336"/>
      <c r="M34" s="336"/>
      <c r="N34" s="336"/>
      <c r="O34" s="336"/>
      <c r="P34" s="336"/>
      <c r="Q34" s="336"/>
      <c r="R34" s="336"/>
      <c r="S34" s="336"/>
      <c r="T34" s="336"/>
      <c r="U34" s="336"/>
      <c r="V34" s="30"/>
      <c r="W34" s="30"/>
      <c r="X34" s="226"/>
      <c r="Y34" s="209">
        <v>2</v>
      </c>
      <c r="Z34" s="209"/>
      <c r="AA34" s="16"/>
      <c r="AB34" s="259"/>
      <c r="AC34" s="259"/>
      <c r="AD34" s="259"/>
      <c r="AE34" s="259"/>
      <c r="AF34" s="259"/>
      <c r="AG34" s="259"/>
      <c r="AH34" s="259"/>
      <c r="AI34" s="259"/>
      <c r="AJ34" s="259"/>
      <c r="AK34" s="259"/>
      <c r="AL34" s="259"/>
      <c r="AM34" s="259"/>
      <c r="AN34" s="259"/>
      <c r="AO34" s="259"/>
      <c r="AP34" s="259"/>
      <c r="AQ34" s="259"/>
      <c r="AR34" s="259"/>
      <c r="AS34" s="259"/>
      <c r="AT34" s="259"/>
      <c r="AU34" s="259"/>
      <c r="AV34" s="259"/>
      <c r="AW34" s="219">
        <f>IF(AND(_xlfn.IFERROR(VLOOKUP(AB34,Лист1!C:D,2,0),"")&lt;&gt;"",BB34=""),"V","")</f>
      </c>
      <c r="AX34" s="219"/>
      <c r="AY34" s="219"/>
      <c r="AZ34" s="219"/>
      <c r="BA34" s="220"/>
      <c r="BB34" s="249"/>
      <c r="BC34" s="250"/>
      <c r="BD34" s="250"/>
      <c r="BE34" s="250"/>
      <c r="BF34" s="250"/>
      <c r="BG34" s="250"/>
      <c r="BH34" s="250"/>
      <c r="BI34" s="250"/>
      <c r="BJ34" s="250"/>
      <c r="BK34" s="250"/>
      <c r="BL34" s="250"/>
      <c r="BM34" s="250"/>
      <c r="BN34" s="250"/>
      <c r="BO34" s="250"/>
      <c r="BP34" s="250"/>
      <c r="BQ34" s="250"/>
      <c r="BR34" s="250"/>
      <c r="BS34" s="250"/>
      <c r="BT34" s="251"/>
      <c r="BU34" s="185"/>
      <c r="BV34" s="30"/>
      <c r="BW34" s="16"/>
      <c r="CE34" s="122"/>
      <c r="CF34" s="121"/>
      <c r="CG34" s="121"/>
      <c r="CH34" s="121"/>
      <c r="CI34" s="122"/>
      <c r="CJ34" s="122"/>
      <c r="CK34" s="122"/>
      <c r="CL34" s="122"/>
      <c r="CM34" s="122"/>
      <c r="CN34" s="122"/>
      <c r="CO34" s="9"/>
      <c r="CP34" s="9"/>
      <c r="CQ34" s="9"/>
      <c r="CR34" s="9"/>
      <c r="CS34" s="9"/>
      <c r="CT34" s="12"/>
      <c r="CU34" s="9"/>
      <c r="CV34" s="12"/>
      <c r="CW34" s="9"/>
      <c r="CX34" s="9"/>
      <c r="CY34" s="9"/>
      <c r="CZ34" s="9"/>
      <c r="DA34" s="9"/>
      <c r="DB34" s="9"/>
      <c r="DH34" s="5"/>
      <c r="DI34" s="5"/>
    </row>
    <row r="35" spans="1:113" ht="0.75" customHeight="1" thickBot="1">
      <c r="A35" s="148"/>
      <c r="B35" s="148"/>
      <c r="C35" s="336"/>
      <c r="D35" s="336"/>
      <c r="E35" s="336"/>
      <c r="F35" s="336"/>
      <c r="G35" s="336"/>
      <c r="H35" s="336"/>
      <c r="I35" s="336"/>
      <c r="J35" s="336"/>
      <c r="K35" s="336"/>
      <c r="L35" s="336"/>
      <c r="M35" s="336"/>
      <c r="N35" s="336"/>
      <c r="O35" s="336"/>
      <c r="P35" s="336"/>
      <c r="Q35" s="336"/>
      <c r="R35" s="336"/>
      <c r="S35" s="336"/>
      <c r="T35" s="336"/>
      <c r="U35" s="336"/>
      <c r="V35" s="30"/>
      <c r="W35" s="30"/>
      <c r="X35" s="226"/>
      <c r="Y35" s="209"/>
      <c r="Z35" s="209"/>
      <c r="AA35" s="16"/>
      <c r="AB35" s="260"/>
      <c r="AC35" s="260"/>
      <c r="AD35" s="260"/>
      <c r="AE35" s="260"/>
      <c r="AF35" s="260"/>
      <c r="AG35" s="260"/>
      <c r="AH35" s="260"/>
      <c r="AI35" s="260"/>
      <c r="AJ35" s="260"/>
      <c r="AK35" s="260"/>
      <c r="AL35" s="260"/>
      <c r="AM35" s="260"/>
      <c r="AN35" s="260"/>
      <c r="AO35" s="260"/>
      <c r="AP35" s="260"/>
      <c r="AQ35" s="260"/>
      <c r="AR35" s="260"/>
      <c r="AS35" s="260"/>
      <c r="AT35" s="260"/>
      <c r="AU35" s="260"/>
      <c r="AV35" s="260"/>
      <c r="AW35" s="219"/>
      <c r="AX35" s="219"/>
      <c r="AY35" s="219"/>
      <c r="AZ35" s="219"/>
      <c r="BA35" s="220"/>
      <c r="BB35" s="252"/>
      <c r="BC35" s="253"/>
      <c r="BD35" s="253"/>
      <c r="BE35" s="253"/>
      <c r="BF35" s="253"/>
      <c r="BG35" s="253"/>
      <c r="BH35" s="253"/>
      <c r="BI35" s="253"/>
      <c r="BJ35" s="253"/>
      <c r="BK35" s="253"/>
      <c r="BL35" s="253"/>
      <c r="BM35" s="253"/>
      <c r="BN35" s="253"/>
      <c r="BO35" s="253"/>
      <c r="BP35" s="253"/>
      <c r="BQ35" s="253"/>
      <c r="BR35" s="253"/>
      <c r="BS35" s="253"/>
      <c r="BT35" s="254"/>
      <c r="BU35" s="30"/>
      <c r="BV35" s="30"/>
      <c r="BW35" s="16"/>
      <c r="CE35" s="122"/>
      <c r="CF35" s="10"/>
      <c r="CG35" s="10"/>
      <c r="CH35" s="122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9"/>
      <c r="DA35" s="9"/>
      <c r="DB35" s="9"/>
      <c r="DH35" s="5"/>
      <c r="DI35" s="5"/>
    </row>
    <row r="36" spans="1:113" ht="6" customHeight="1" thickTop="1">
      <c r="A36" s="148"/>
      <c r="B36" s="148"/>
      <c r="C36" s="336"/>
      <c r="D36" s="336"/>
      <c r="E36" s="336"/>
      <c r="F36" s="336"/>
      <c r="G36" s="336"/>
      <c r="H36" s="336"/>
      <c r="I36" s="336"/>
      <c r="J36" s="336"/>
      <c r="K36" s="336"/>
      <c r="L36" s="336"/>
      <c r="M36" s="336"/>
      <c r="N36" s="336"/>
      <c r="O36" s="336"/>
      <c r="P36" s="336"/>
      <c r="Q36" s="336"/>
      <c r="R36" s="336"/>
      <c r="S36" s="336"/>
      <c r="T36" s="336"/>
      <c r="U36" s="336"/>
      <c r="V36" s="30"/>
      <c r="W36" s="30"/>
      <c r="X36" s="226"/>
      <c r="Y36" s="93"/>
      <c r="Z36" s="93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89"/>
      <c r="AX36" s="89"/>
      <c r="AY36" s="89"/>
      <c r="AZ36" s="89"/>
      <c r="BA36" s="90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48"/>
      <c r="BS36" s="148"/>
      <c r="BT36" s="148"/>
      <c r="BU36" s="16"/>
      <c r="BV36" s="16"/>
      <c r="BW36" s="16"/>
      <c r="CE36" s="122"/>
      <c r="CF36" s="10"/>
      <c r="CG36" s="10"/>
      <c r="CH36" s="122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9"/>
      <c r="DA36" s="9"/>
      <c r="DB36" s="9"/>
      <c r="DH36" s="5"/>
      <c r="DI36" s="5"/>
    </row>
    <row r="37" spans="1:113" ht="12" customHeight="1">
      <c r="A37" s="148"/>
      <c r="B37" s="148"/>
      <c r="C37" s="148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31"/>
      <c r="V37" s="31"/>
      <c r="W37" s="31"/>
      <c r="X37" s="226"/>
      <c r="Y37" s="209">
        <v>3</v>
      </c>
      <c r="Z37" s="209"/>
      <c r="AA37" s="16"/>
      <c r="AB37" s="259"/>
      <c r="AC37" s="259"/>
      <c r="AD37" s="259"/>
      <c r="AE37" s="259"/>
      <c r="AF37" s="259"/>
      <c r="AG37" s="259"/>
      <c r="AH37" s="259"/>
      <c r="AI37" s="259"/>
      <c r="AJ37" s="259"/>
      <c r="AK37" s="259"/>
      <c r="AL37" s="259"/>
      <c r="AM37" s="259"/>
      <c r="AN37" s="259"/>
      <c r="AO37" s="259"/>
      <c r="AP37" s="259"/>
      <c r="AQ37" s="259"/>
      <c r="AR37" s="259"/>
      <c r="AS37" s="259"/>
      <c r="AT37" s="259"/>
      <c r="AU37" s="259"/>
      <c r="AV37" s="259"/>
      <c r="AW37" s="219">
        <f>IF(AND(_xlfn.IFERROR(VLOOKUP(AB37,Лист1!C:D,2,0),"")&lt;&gt;"",BB37=""),"V","")</f>
      </c>
      <c r="AX37" s="219"/>
      <c r="AY37" s="219"/>
      <c r="AZ37" s="219"/>
      <c r="BA37" s="220"/>
      <c r="BB37" s="249"/>
      <c r="BC37" s="250"/>
      <c r="BD37" s="250"/>
      <c r="BE37" s="250"/>
      <c r="BF37" s="250"/>
      <c r="BG37" s="250"/>
      <c r="BH37" s="250"/>
      <c r="BI37" s="250"/>
      <c r="BJ37" s="250"/>
      <c r="BK37" s="250"/>
      <c r="BL37" s="250"/>
      <c r="BM37" s="250"/>
      <c r="BN37" s="250"/>
      <c r="BO37" s="250"/>
      <c r="BP37" s="250"/>
      <c r="BQ37" s="250"/>
      <c r="BR37" s="250"/>
      <c r="BS37" s="250"/>
      <c r="BT37" s="251"/>
      <c r="BU37" s="84"/>
      <c r="BV37" s="16"/>
      <c r="BW37" s="16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5"/>
      <c r="CP37" s="5"/>
      <c r="CQ37" s="5"/>
      <c r="CR37" s="5"/>
      <c r="CS37" s="5"/>
      <c r="CT37" s="12"/>
      <c r="CU37" s="9"/>
      <c r="CV37" s="12"/>
      <c r="CW37" s="9"/>
      <c r="CX37" s="9"/>
      <c r="CY37" s="9"/>
      <c r="CZ37" s="9"/>
      <c r="DA37" s="9"/>
      <c r="DB37" s="9"/>
      <c r="DH37" s="5"/>
      <c r="DI37" s="5"/>
    </row>
    <row r="38" spans="1:113" ht="1.5" customHeight="1" thickBot="1">
      <c r="A38" s="148"/>
      <c r="B38" s="148"/>
      <c r="C38" s="148"/>
      <c r="D38" s="136"/>
      <c r="E38" s="136"/>
      <c r="F38" s="30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226"/>
      <c r="Y38" s="209"/>
      <c r="Z38" s="209"/>
      <c r="AA38" s="16"/>
      <c r="AB38" s="260"/>
      <c r="AC38" s="260"/>
      <c r="AD38" s="260"/>
      <c r="AE38" s="260"/>
      <c r="AF38" s="260"/>
      <c r="AG38" s="260"/>
      <c r="AH38" s="260"/>
      <c r="AI38" s="260"/>
      <c r="AJ38" s="260"/>
      <c r="AK38" s="260"/>
      <c r="AL38" s="260"/>
      <c r="AM38" s="260"/>
      <c r="AN38" s="260"/>
      <c r="AO38" s="260"/>
      <c r="AP38" s="260"/>
      <c r="AQ38" s="260"/>
      <c r="AR38" s="260"/>
      <c r="AS38" s="260"/>
      <c r="AT38" s="260"/>
      <c r="AU38" s="260"/>
      <c r="AV38" s="260"/>
      <c r="AW38" s="219"/>
      <c r="AX38" s="219"/>
      <c r="AY38" s="219"/>
      <c r="AZ38" s="219"/>
      <c r="BA38" s="220"/>
      <c r="BB38" s="252"/>
      <c r="BC38" s="253"/>
      <c r="BD38" s="253"/>
      <c r="BE38" s="253"/>
      <c r="BF38" s="253"/>
      <c r="BG38" s="253"/>
      <c r="BH38" s="253"/>
      <c r="BI38" s="253"/>
      <c r="BJ38" s="253"/>
      <c r="BK38" s="253"/>
      <c r="BL38" s="253"/>
      <c r="BM38" s="253"/>
      <c r="BN38" s="253"/>
      <c r="BO38" s="253"/>
      <c r="BP38" s="253"/>
      <c r="BQ38" s="253"/>
      <c r="BR38" s="253"/>
      <c r="BS38" s="253"/>
      <c r="BT38" s="254"/>
      <c r="BU38" s="30"/>
      <c r="BV38" s="16"/>
      <c r="BW38" s="16"/>
      <c r="CE38" s="122"/>
      <c r="CF38" s="10"/>
      <c r="CG38" s="10"/>
      <c r="CH38" s="122"/>
      <c r="CI38" s="11"/>
      <c r="CJ38" s="11"/>
      <c r="CK38" s="11"/>
      <c r="CL38" s="11"/>
      <c r="CM38" s="11"/>
      <c r="CN38" s="11"/>
      <c r="CO38" s="12"/>
      <c r="CP38" s="12"/>
      <c r="CQ38" s="12"/>
      <c r="CR38" s="12"/>
      <c r="CS38" s="12"/>
      <c r="CT38" s="9"/>
      <c r="CU38" s="9"/>
      <c r="CV38" s="9"/>
      <c r="CW38" s="9"/>
      <c r="CX38" s="9"/>
      <c r="CY38" s="9"/>
      <c r="CZ38" s="9"/>
      <c r="DA38" s="9"/>
      <c r="DB38" s="9"/>
      <c r="DH38" s="5"/>
      <c r="DI38" s="5"/>
    </row>
    <row r="39" spans="1:113" ht="6" customHeight="1" thickTop="1">
      <c r="A39" s="148"/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32"/>
      <c r="S39" s="30"/>
      <c r="T39" s="32"/>
      <c r="U39" s="30"/>
      <c r="V39" s="30"/>
      <c r="W39" s="30"/>
      <c r="X39" s="226"/>
      <c r="Y39" s="166"/>
      <c r="Z39" s="93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89"/>
      <c r="AX39" s="89"/>
      <c r="AY39" s="89"/>
      <c r="AZ39" s="91"/>
      <c r="BA39" s="91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48"/>
      <c r="BU39" s="16"/>
      <c r="BV39" s="16"/>
      <c r="BW39" s="16"/>
      <c r="CE39" s="122"/>
      <c r="CF39" s="10"/>
      <c r="CG39" s="10"/>
      <c r="CH39" s="122"/>
      <c r="CI39" s="11"/>
      <c r="CJ39" s="11"/>
      <c r="CK39" s="11"/>
      <c r="CL39" s="11"/>
      <c r="CM39" s="11"/>
      <c r="CN39" s="11"/>
      <c r="CO39" s="12"/>
      <c r="CP39" s="12"/>
      <c r="CQ39" s="12"/>
      <c r="CR39" s="12"/>
      <c r="CS39" s="12"/>
      <c r="CT39" s="9"/>
      <c r="CU39" s="9"/>
      <c r="CV39" s="9"/>
      <c r="CW39" s="9"/>
      <c r="CX39" s="9"/>
      <c r="CY39" s="9"/>
      <c r="CZ39" s="9"/>
      <c r="DA39" s="9"/>
      <c r="DB39" s="9"/>
      <c r="DH39" s="5"/>
      <c r="DI39" s="5"/>
    </row>
    <row r="40" spans="1:113" ht="12" customHeight="1">
      <c r="A40" s="148"/>
      <c r="B40" s="148"/>
      <c r="C40" s="264" t="s">
        <v>200</v>
      </c>
      <c r="D40" s="264"/>
      <c r="E40" s="264"/>
      <c r="F40" s="264"/>
      <c r="G40" s="264"/>
      <c r="H40" s="264"/>
      <c r="I40" s="264"/>
      <c r="J40" s="264"/>
      <c r="K40" s="264"/>
      <c r="L40" s="264"/>
      <c r="M40" s="264"/>
      <c r="N40" s="264"/>
      <c r="O40" s="264"/>
      <c r="P40" s="264"/>
      <c r="Q40" s="264"/>
      <c r="R40" s="264"/>
      <c r="S40" s="264"/>
      <c r="T40" s="98"/>
      <c r="U40" s="30"/>
      <c r="V40" s="30"/>
      <c r="W40" s="30"/>
      <c r="X40" s="226"/>
      <c r="Y40" s="209">
        <v>4</v>
      </c>
      <c r="Z40" s="209"/>
      <c r="AA40" s="16"/>
      <c r="AB40" s="259"/>
      <c r="AC40" s="259"/>
      <c r="AD40" s="259"/>
      <c r="AE40" s="259"/>
      <c r="AF40" s="259"/>
      <c r="AG40" s="259"/>
      <c r="AH40" s="259"/>
      <c r="AI40" s="259"/>
      <c r="AJ40" s="259"/>
      <c r="AK40" s="259"/>
      <c r="AL40" s="259"/>
      <c r="AM40" s="259"/>
      <c r="AN40" s="259"/>
      <c r="AO40" s="259"/>
      <c r="AP40" s="259"/>
      <c r="AQ40" s="259"/>
      <c r="AR40" s="259"/>
      <c r="AS40" s="259"/>
      <c r="AT40" s="259"/>
      <c r="AU40" s="259"/>
      <c r="AV40" s="259"/>
      <c r="AW40" s="219">
        <f>IF(AND(_xlfn.IFERROR(VLOOKUP(AB40,Лист1!C:D,2,0),"")&lt;&gt;"",BB40=""),"V","")</f>
      </c>
      <c r="AX40" s="219"/>
      <c r="AY40" s="219"/>
      <c r="AZ40" s="219"/>
      <c r="BA40" s="220"/>
      <c r="BB40" s="249"/>
      <c r="BC40" s="250"/>
      <c r="BD40" s="250"/>
      <c r="BE40" s="250"/>
      <c r="BF40" s="250"/>
      <c r="BG40" s="250"/>
      <c r="BH40" s="250"/>
      <c r="BI40" s="250"/>
      <c r="BJ40" s="250"/>
      <c r="BK40" s="250"/>
      <c r="BL40" s="250"/>
      <c r="BM40" s="250"/>
      <c r="BN40" s="250"/>
      <c r="BO40" s="250"/>
      <c r="BP40" s="250"/>
      <c r="BQ40" s="250"/>
      <c r="BR40" s="250"/>
      <c r="BS40" s="250"/>
      <c r="BT40" s="251"/>
      <c r="BU40" s="339"/>
      <c r="BV40" s="16"/>
      <c r="BW40" s="16"/>
      <c r="CE40" s="122"/>
      <c r="CF40" s="122"/>
      <c r="CG40" s="122"/>
      <c r="CH40" s="122"/>
      <c r="CI40" s="122"/>
      <c r="CJ40" s="122"/>
      <c r="CK40" s="122"/>
      <c r="CL40" s="122"/>
      <c r="CM40" s="122"/>
      <c r="CN40" s="122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H40" s="5"/>
      <c r="DI40" s="5"/>
    </row>
    <row r="41" spans="1:113" ht="3" customHeight="1" thickBot="1">
      <c r="A41" s="148"/>
      <c r="B41" s="148"/>
      <c r="C41" s="264"/>
      <c r="D41" s="264"/>
      <c r="E41" s="264"/>
      <c r="F41" s="264"/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264"/>
      <c r="R41" s="264"/>
      <c r="S41" s="264"/>
      <c r="T41" s="26"/>
      <c r="U41" s="30"/>
      <c r="V41" s="30"/>
      <c r="W41" s="30"/>
      <c r="X41" s="226"/>
      <c r="Y41" s="209"/>
      <c r="Z41" s="209"/>
      <c r="AA41" s="16"/>
      <c r="AB41" s="260"/>
      <c r="AC41" s="260"/>
      <c r="AD41" s="260"/>
      <c r="AE41" s="260"/>
      <c r="AF41" s="260"/>
      <c r="AG41" s="260"/>
      <c r="AH41" s="260"/>
      <c r="AI41" s="260"/>
      <c r="AJ41" s="260"/>
      <c r="AK41" s="260"/>
      <c r="AL41" s="260"/>
      <c r="AM41" s="260"/>
      <c r="AN41" s="260"/>
      <c r="AO41" s="260"/>
      <c r="AP41" s="260"/>
      <c r="AQ41" s="260"/>
      <c r="AR41" s="260"/>
      <c r="AS41" s="260"/>
      <c r="AT41" s="260"/>
      <c r="AU41" s="260"/>
      <c r="AV41" s="260"/>
      <c r="AW41" s="219"/>
      <c r="AX41" s="219"/>
      <c r="AY41" s="219"/>
      <c r="AZ41" s="219"/>
      <c r="BA41" s="220"/>
      <c r="BB41" s="252"/>
      <c r="BC41" s="253"/>
      <c r="BD41" s="253"/>
      <c r="BE41" s="253"/>
      <c r="BF41" s="253"/>
      <c r="BG41" s="253"/>
      <c r="BH41" s="253"/>
      <c r="BI41" s="253"/>
      <c r="BJ41" s="253"/>
      <c r="BK41" s="253"/>
      <c r="BL41" s="253"/>
      <c r="BM41" s="253"/>
      <c r="BN41" s="253"/>
      <c r="BO41" s="253"/>
      <c r="BP41" s="253"/>
      <c r="BQ41" s="253"/>
      <c r="BR41" s="253"/>
      <c r="BS41" s="253"/>
      <c r="BT41" s="254"/>
      <c r="BU41" s="339"/>
      <c r="BV41" s="16"/>
      <c r="BW41" s="16"/>
      <c r="CE41" s="122"/>
      <c r="CF41" s="10"/>
      <c r="CG41" s="10"/>
      <c r="CH41" s="122"/>
      <c r="CI41" s="11"/>
      <c r="CJ41" s="11"/>
      <c r="CK41" s="11"/>
      <c r="CL41" s="11"/>
      <c r="CM41" s="11"/>
      <c r="CN41" s="11"/>
      <c r="CO41" s="12"/>
      <c r="CP41" s="12"/>
      <c r="CQ41" s="12"/>
      <c r="CR41" s="12"/>
      <c r="CS41" s="12"/>
      <c r="CT41" s="9"/>
      <c r="CU41" s="9"/>
      <c r="CV41" s="9"/>
      <c r="CW41" s="9"/>
      <c r="CX41" s="9"/>
      <c r="CY41" s="9"/>
      <c r="CZ41" s="9"/>
      <c r="DA41" s="9"/>
      <c r="DB41" s="9"/>
      <c r="DH41" s="5"/>
      <c r="DI41" s="5"/>
    </row>
    <row r="42" spans="1:113" ht="6" customHeight="1" thickTop="1">
      <c r="A42" s="148"/>
      <c r="B42" s="148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16"/>
      <c r="V42" s="30"/>
      <c r="W42" s="30"/>
      <c r="X42" s="226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89"/>
      <c r="AX42" s="89"/>
      <c r="AY42" s="89"/>
      <c r="AZ42" s="89"/>
      <c r="BA42" s="89"/>
      <c r="BB42" s="30"/>
      <c r="BC42" s="30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48"/>
      <c r="BU42" s="16"/>
      <c r="BV42" s="16"/>
      <c r="BW42" s="16"/>
      <c r="CE42" s="122"/>
      <c r="CF42" s="10"/>
      <c r="CG42" s="10"/>
      <c r="CH42" s="122"/>
      <c r="CI42" s="11"/>
      <c r="CJ42" s="11"/>
      <c r="CK42" s="11"/>
      <c r="CL42" s="11"/>
      <c r="CM42" s="11"/>
      <c r="CN42" s="11"/>
      <c r="CO42" s="12"/>
      <c r="CP42" s="12"/>
      <c r="CQ42" s="12"/>
      <c r="CR42" s="12"/>
      <c r="CS42" s="12"/>
      <c r="CT42" s="9"/>
      <c r="CU42" s="9"/>
      <c r="CV42" s="9"/>
      <c r="CW42" s="9"/>
      <c r="CX42" s="9"/>
      <c r="CY42" s="9"/>
      <c r="CZ42" s="9"/>
      <c r="DA42" s="9"/>
      <c r="DB42" s="9"/>
      <c r="DH42" s="5"/>
      <c r="DI42" s="5"/>
    </row>
    <row r="43" spans="1:113" ht="13.5" customHeight="1" thickBot="1">
      <c r="A43" s="148"/>
      <c r="B43" s="148"/>
      <c r="C43" s="263"/>
      <c r="D43" s="263"/>
      <c r="E43" s="263"/>
      <c r="F43" s="263"/>
      <c r="G43" s="263"/>
      <c r="H43" s="263"/>
      <c r="I43" s="263"/>
      <c r="J43" s="263"/>
      <c r="K43" s="263"/>
      <c r="L43" s="263"/>
      <c r="M43" s="263"/>
      <c r="N43" s="263"/>
      <c r="O43" s="263"/>
      <c r="P43" s="263"/>
      <c r="Q43" s="263"/>
      <c r="R43" s="263"/>
      <c r="S43" s="263"/>
      <c r="T43" s="263"/>
      <c r="U43" s="16"/>
      <c r="V43" s="30"/>
      <c r="W43" s="30"/>
      <c r="X43" s="226"/>
      <c r="Y43" s="209">
        <v>5</v>
      </c>
      <c r="Z43" s="209"/>
      <c r="AA43" s="30"/>
      <c r="AB43" s="259"/>
      <c r="AC43" s="259"/>
      <c r="AD43" s="259"/>
      <c r="AE43" s="259"/>
      <c r="AF43" s="259"/>
      <c r="AG43" s="259"/>
      <c r="AH43" s="259"/>
      <c r="AI43" s="259"/>
      <c r="AJ43" s="259"/>
      <c r="AK43" s="259"/>
      <c r="AL43" s="259"/>
      <c r="AM43" s="259"/>
      <c r="AN43" s="259"/>
      <c r="AO43" s="259"/>
      <c r="AP43" s="259"/>
      <c r="AQ43" s="259"/>
      <c r="AR43" s="259"/>
      <c r="AS43" s="259"/>
      <c r="AT43" s="259"/>
      <c r="AU43" s="259"/>
      <c r="AV43" s="259"/>
      <c r="AW43" s="219">
        <f>IF(AND(_xlfn.IFERROR(VLOOKUP(AB43,Лист1!C:D,2,0),"")&lt;&gt;"",BB43=""),"V","")</f>
      </c>
      <c r="AX43" s="219"/>
      <c r="AY43" s="219"/>
      <c r="AZ43" s="219"/>
      <c r="BA43" s="220"/>
      <c r="BB43" s="249"/>
      <c r="BC43" s="250"/>
      <c r="BD43" s="250"/>
      <c r="BE43" s="250"/>
      <c r="BF43" s="250"/>
      <c r="BG43" s="250"/>
      <c r="BH43" s="250"/>
      <c r="BI43" s="250"/>
      <c r="BJ43" s="250"/>
      <c r="BK43" s="250"/>
      <c r="BL43" s="250"/>
      <c r="BM43" s="250"/>
      <c r="BN43" s="250"/>
      <c r="BO43" s="250"/>
      <c r="BP43" s="250"/>
      <c r="BQ43" s="250"/>
      <c r="BR43" s="250"/>
      <c r="BS43" s="250"/>
      <c r="BT43" s="251"/>
      <c r="BU43" s="186"/>
      <c r="BV43" s="16"/>
      <c r="BW43" s="16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5"/>
      <c r="CP43" s="5"/>
      <c r="CQ43" s="5"/>
      <c r="CR43" s="5"/>
      <c r="CS43" s="5"/>
      <c r="CT43" s="9"/>
      <c r="CU43" s="9"/>
      <c r="CV43" s="9"/>
      <c r="CW43" s="9"/>
      <c r="CX43" s="9"/>
      <c r="CY43" s="9"/>
      <c r="CZ43" s="9"/>
      <c r="DA43" s="9"/>
      <c r="DB43" s="9"/>
      <c r="DH43" s="5"/>
      <c r="DI43" s="5"/>
    </row>
    <row r="44" spans="1:113" ht="1.5" customHeight="1" thickBot="1" thickTop="1">
      <c r="A44" s="97"/>
      <c r="B44" s="9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92"/>
      <c r="V44" s="93"/>
      <c r="W44" s="30"/>
      <c r="X44" s="226"/>
      <c r="Y44" s="209"/>
      <c r="Z44" s="209"/>
      <c r="AA44" s="30"/>
      <c r="AB44" s="260"/>
      <c r="AC44" s="260"/>
      <c r="AD44" s="260"/>
      <c r="AE44" s="260"/>
      <c r="AF44" s="260"/>
      <c r="AG44" s="260"/>
      <c r="AH44" s="260"/>
      <c r="AI44" s="260"/>
      <c r="AJ44" s="260"/>
      <c r="AK44" s="260"/>
      <c r="AL44" s="260"/>
      <c r="AM44" s="260"/>
      <c r="AN44" s="260"/>
      <c r="AO44" s="260"/>
      <c r="AP44" s="260"/>
      <c r="AQ44" s="260"/>
      <c r="AR44" s="260"/>
      <c r="AS44" s="260"/>
      <c r="AT44" s="260"/>
      <c r="AU44" s="260"/>
      <c r="AV44" s="260"/>
      <c r="AW44" s="219"/>
      <c r="AX44" s="219"/>
      <c r="AY44" s="219"/>
      <c r="AZ44" s="219"/>
      <c r="BA44" s="220"/>
      <c r="BB44" s="252"/>
      <c r="BC44" s="253"/>
      <c r="BD44" s="253"/>
      <c r="BE44" s="253"/>
      <c r="BF44" s="253"/>
      <c r="BG44" s="253"/>
      <c r="BH44" s="253"/>
      <c r="BI44" s="253"/>
      <c r="BJ44" s="253"/>
      <c r="BK44" s="253"/>
      <c r="BL44" s="253"/>
      <c r="BM44" s="253"/>
      <c r="BN44" s="253"/>
      <c r="BO44" s="253"/>
      <c r="BP44" s="253"/>
      <c r="BQ44" s="253"/>
      <c r="BR44" s="253"/>
      <c r="BS44" s="253"/>
      <c r="BT44" s="254"/>
      <c r="BU44" s="16"/>
      <c r="BV44" s="16"/>
      <c r="BW44" s="16"/>
      <c r="BX44" s="121"/>
      <c r="BY44" s="121"/>
      <c r="CE44" s="122"/>
      <c r="CF44" s="10"/>
      <c r="CG44" s="10"/>
      <c r="CH44" s="122"/>
      <c r="CI44" s="11"/>
      <c r="CJ44" s="11"/>
      <c r="CK44" s="11"/>
      <c r="CL44" s="11"/>
      <c r="CM44" s="11"/>
      <c r="CN44" s="11"/>
      <c r="CO44" s="12"/>
      <c r="CP44" s="12"/>
      <c r="CQ44" s="12"/>
      <c r="CR44" s="12"/>
      <c r="CS44" s="12"/>
      <c r="CT44" s="13"/>
      <c r="CU44" s="13"/>
      <c r="CV44" s="13"/>
      <c r="CW44" s="13"/>
      <c r="CX44" s="13"/>
      <c r="CY44" s="13"/>
      <c r="CZ44" s="9"/>
      <c r="DA44" s="9"/>
      <c r="DB44" s="9"/>
      <c r="DG44" s="5"/>
      <c r="DH44" s="5"/>
      <c r="DI44" s="5"/>
    </row>
    <row r="45" spans="1:113" ht="6" customHeight="1" thickTop="1">
      <c r="A45" s="97"/>
      <c r="B45" s="97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3"/>
      <c r="V45" s="93"/>
      <c r="W45" s="30"/>
      <c r="X45" s="22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92"/>
      <c r="AX45" s="92"/>
      <c r="AY45" s="92"/>
      <c r="AZ45" s="92"/>
      <c r="BA45" s="92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48"/>
      <c r="BS45" s="148"/>
      <c r="BT45" s="148"/>
      <c r="BU45" s="16"/>
      <c r="BV45" s="16"/>
      <c r="BW45" s="16"/>
      <c r="BX45" s="121"/>
      <c r="BY45" s="121"/>
      <c r="CE45" s="122"/>
      <c r="CF45" s="10"/>
      <c r="CG45" s="10"/>
      <c r="CH45" s="122"/>
      <c r="CI45" s="11"/>
      <c r="CJ45" s="11"/>
      <c r="CK45" s="11"/>
      <c r="CL45" s="11"/>
      <c r="CM45" s="11"/>
      <c r="CN45" s="11"/>
      <c r="CO45" s="12"/>
      <c r="CP45" s="12"/>
      <c r="CQ45" s="12"/>
      <c r="CR45" s="12"/>
      <c r="CS45" s="12"/>
      <c r="CT45" s="13"/>
      <c r="CU45" s="13"/>
      <c r="CV45" s="13"/>
      <c r="CW45" s="13"/>
      <c r="CX45" s="13"/>
      <c r="CY45" s="13"/>
      <c r="CZ45" s="9"/>
      <c r="DA45" s="9"/>
      <c r="DB45" s="9"/>
      <c r="DG45" s="5"/>
      <c r="DH45" s="5"/>
      <c r="DI45" s="5"/>
    </row>
    <row r="46" spans="1:113" ht="3.75" customHeight="1">
      <c r="A46" s="148"/>
      <c r="B46" s="97"/>
      <c r="C46" s="97"/>
      <c r="D46" s="150"/>
      <c r="E46" s="150"/>
      <c r="F46" s="93"/>
      <c r="G46" s="100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2"/>
      <c r="S46" s="102"/>
      <c r="T46" s="102"/>
      <c r="U46" s="102"/>
      <c r="V46" s="102"/>
      <c r="W46" s="33"/>
      <c r="X46" s="226"/>
      <c r="Y46" s="355">
        <f>IF(OR(AND(_xlfn.IFERROR(VLOOKUP(AB31,Лист1!C:D,2,0),"")&lt;&gt;"",BB31=""),AND(_xlfn.IFERROR(VLOOKUP(AB34,Лист1!C:D,2,0),"")&lt;&gt;"",BB34=""),AND(_xlfn.IFERROR(VLOOKUP(AB37,Лист1!C:D,2,0),"")&lt;&gt;"",BB37=""),AND(_xlfn.IFERROR(VLOOKUP(AB40,Лист1!C:D,2,0),"")&lt;&gt;"",BB40=""),AND(_xlfn.IFERROR(VLOOKUP(AB43,Лист1!C:D,2,0),"")&lt;&gt;"",BB43="")),"Не введены значения для выбранных опций","")</f>
      </c>
      <c r="Z46" s="355"/>
      <c r="AA46" s="355"/>
      <c r="AB46" s="355"/>
      <c r="AC46" s="355"/>
      <c r="AD46" s="355"/>
      <c r="AE46" s="355"/>
      <c r="AF46" s="355"/>
      <c r="AG46" s="355"/>
      <c r="AH46" s="355"/>
      <c r="AI46" s="355"/>
      <c r="AJ46" s="355"/>
      <c r="AK46" s="355"/>
      <c r="AL46" s="355"/>
      <c r="AM46" s="355"/>
      <c r="AN46" s="355"/>
      <c r="AO46" s="355"/>
      <c r="AP46" s="355"/>
      <c r="AQ46" s="355"/>
      <c r="AR46" s="355"/>
      <c r="AS46" s="355"/>
      <c r="AT46" s="355"/>
      <c r="AU46" s="355"/>
      <c r="AV46" s="355"/>
      <c r="AW46" s="355"/>
      <c r="AX46" s="355"/>
      <c r="AY46" s="355"/>
      <c r="AZ46" s="355"/>
      <c r="BA46" s="355"/>
      <c r="BB46" s="355"/>
      <c r="BC46" s="355"/>
      <c r="BD46" s="355"/>
      <c r="BE46" s="355"/>
      <c r="BF46" s="355"/>
      <c r="BG46" s="355"/>
      <c r="BH46" s="355"/>
      <c r="BI46" s="355"/>
      <c r="BJ46" s="355"/>
      <c r="BK46" s="355"/>
      <c r="BL46" s="355"/>
      <c r="BM46" s="355"/>
      <c r="BN46" s="355"/>
      <c r="BO46" s="355"/>
      <c r="BP46" s="355"/>
      <c r="BQ46" s="355"/>
      <c r="BR46" s="355"/>
      <c r="BS46" s="355"/>
      <c r="BT46" s="355"/>
      <c r="BU46" s="355"/>
      <c r="BV46" s="16"/>
      <c r="BW46" s="16"/>
      <c r="BX46" s="121"/>
      <c r="BY46" s="121"/>
      <c r="CE46" s="122"/>
      <c r="CF46" s="122"/>
      <c r="CG46" s="122"/>
      <c r="CH46" s="122"/>
      <c r="CI46" s="122"/>
      <c r="CJ46" s="122"/>
      <c r="CK46" s="122"/>
      <c r="CL46" s="122"/>
      <c r="CM46" s="122"/>
      <c r="CN46" s="122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G46" s="5"/>
      <c r="DH46" s="5"/>
      <c r="DI46" s="5"/>
    </row>
    <row r="47" spans="1:113" ht="7.5" customHeight="1">
      <c r="A47" s="148"/>
      <c r="B47" s="97"/>
      <c r="C47" s="97"/>
      <c r="D47" s="150"/>
      <c r="E47" s="150"/>
      <c r="F47" s="93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2"/>
      <c r="S47" s="102"/>
      <c r="T47" s="102"/>
      <c r="U47" s="102"/>
      <c r="V47" s="102"/>
      <c r="W47" s="33"/>
      <c r="X47" s="226"/>
      <c r="Y47" s="355"/>
      <c r="Z47" s="355"/>
      <c r="AA47" s="355"/>
      <c r="AB47" s="355"/>
      <c r="AC47" s="355"/>
      <c r="AD47" s="355"/>
      <c r="AE47" s="355"/>
      <c r="AF47" s="355"/>
      <c r="AG47" s="355"/>
      <c r="AH47" s="355"/>
      <c r="AI47" s="355"/>
      <c r="AJ47" s="355"/>
      <c r="AK47" s="355"/>
      <c r="AL47" s="355"/>
      <c r="AM47" s="355"/>
      <c r="AN47" s="355"/>
      <c r="AO47" s="355"/>
      <c r="AP47" s="355"/>
      <c r="AQ47" s="355"/>
      <c r="AR47" s="355"/>
      <c r="AS47" s="355"/>
      <c r="AT47" s="355"/>
      <c r="AU47" s="355"/>
      <c r="AV47" s="355"/>
      <c r="AW47" s="355"/>
      <c r="AX47" s="355"/>
      <c r="AY47" s="355"/>
      <c r="AZ47" s="355"/>
      <c r="BA47" s="355"/>
      <c r="BB47" s="355"/>
      <c r="BC47" s="355"/>
      <c r="BD47" s="355"/>
      <c r="BE47" s="355"/>
      <c r="BF47" s="355"/>
      <c r="BG47" s="355"/>
      <c r="BH47" s="355"/>
      <c r="BI47" s="355"/>
      <c r="BJ47" s="355"/>
      <c r="BK47" s="355"/>
      <c r="BL47" s="355"/>
      <c r="BM47" s="355"/>
      <c r="BN47" s="355"/>
      <c r="BO47" s="355"/>
      <c r="BP47" s="355"/>
      <c r="BQ47" s="355"/>
      <c r="BR47" s="355"/>
      <c r="BS47" s="355"/>
      <c r="BT47" s="355"/>
      <c r="BU47" s="355"/>
      <c r="BV47" s="16"/>
      <c r="BW47" s="16"/>
      <c r="BX47" s="121"/>
      <c r="BY47" s="121"/>
      <c r="CE47" s="122"/>
      <c r="CF47" s="122"/>
      <c r="CG47" s="122"/>
      <c r="CH47" s="122"/>
      <c r="CI47" s="122"/>
      <c r="CJ47" s="122"/>
      <c r="CK47" s="122"/>
      <c r="CL47" s="122"/>
      <c r="CM47" s="122"/>
      <c r="CN47" s="122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DG47" s="5"/>
      <c r="DH47" s="5"/>
      <c r="DI47" s="5"/>
    </row>
    <row r="48" spans="1:113" ht="3.75" customHeight="1" thickBot="1">
      <c r="A48" s="148"/>
      <c r="B48" s="148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148"/>
      <c r="BW48" s="148"/>
      <c r="BX48" s="121"/>
      <c r="BY48" s="121"/>
      <c r="BZ48" s="121"/>
      <c r="CE48" s="122"/>
      <c r="CF48" s="122"/>
      <c r="CG48" s="122"/>
      <c r="CH48" s="122"/>
      <c r="CI48" s="122"/>
      <c r="CJ48" s="122"/>
      <c r="CK48" s="122"/>
      <c r="CL48" s="122"/>
      <c r="CM48" s="122"/>
      <c r="CN48" s="122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DG48" s="5"/>
      <c r="DH48" s="5"/>
      <c r="DI48" s="5"/>
    </row>
    <row r="49" spans="1:113" ht="2.25" customHeight="1">
      <c r="A49" s="148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60"/>
      <c r="AW49" s="160"/>
      <c r="AX49" s="160"/>
      <c r="AY49" s="160"/>
      <c r="AZ49" s="160"/>
      <c r="BA49" s="160"/>
      <c r="BB49" s="160"/>
      <c r="BC49" s="160"/>
      <c r="BD49" s="160"/>
      <c r="BE49" s="148"/>
      <c r="BF49" s="148"/>
      <c r="BG49" s="148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  <c r="BT49" s="137"/>
      <c r="BU49" s="148"/>
      <c r="BV49" s="148"/>
      <c r="BW49" s="148"/>
      <c r="BX49" s="121"/>
      <c r="BY49" s="121"/>
      <c r="BZ49" s="121"/>
      <c r="CE49" s="122"/>
      <c r="CF49" s="122"/>
      <c r="CG49" s="122"/>
      <c r="CH49" s="122"/>
      <c r="CI49" s="122"/>
      <c r="CJ49" s="122"/>
      <c r="CK49" s="122"/>
      <c r="CL49" s="122"/>
      <c r="CM49" s="122"/>
      <c r="CN49" s="122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DG49" s="5"/>
      <c r="DH49" s="5"/>
      <c r="DI49" s="5"/>
    </row>
    <row r="50" spans="1:113" ht="12" customHeight="1">
      <c r="A50" s="148"/>
      <c r="B50" s="148"/>
      <c r="C50" s="227" t="s">
        <v>266</v>
      </c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9"/>
      <c r="U50" s="29"/>
      <c r="V50" s="227" t="s">
        <v>258</v>
      </c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9"/>
      <c r="AS50" s="29"/>
      <c r="AT50" s="29"/>
      <c r="AU50" s="192" t="s">
        <v>206</v>
      </c>
      <c r="AV50" s="192"/>
      <c r="AW50" s="192"/>
      <c r="AX50" s="192"/>
      <c r="AY50" s="192"/>
      <c r="AZ50" s="192"/>
      <c r="BA50" s="192"/>
      <c r="BB50" s="192"/>
      <c r="BC50" s="192"/>
      <c r="BD50" s="161"/>
      <c r="BE50" s="225" t="s">
        <v>345</v>
      </c>
      <c r="BF50" s="226"/>
      <c r="BG50" s="226"/>
      <c r="BH50" s="226"/>
      <c r="BI50" s="226"/>
      <c r="BJ50" s="226"/>
      <c r="BK50" s="226"/>
      <c r="BL50" s="226"/>
      <c r="BM50" s="226"/>
      <c r="BN50" s="226"/>
      <c r="BO50" s="226"/>
      <c r="BP50" s="226"/>
      <c r="BQ50" s="226"/>
      <c r="BR50" s="226"/>
      <c r="BS50" s="226"/>
      <c r="BT50" s="226"/>
      <c r="BU50" s="163"/>
      <c r="BV50" s="163"/>
      <c r="BW50" s="148"/>
      <c r="BX50" s="121"/>
      <c r="BY50" s="121"/>
      <c r="BZ50" s="121"/>
      <c r="CE50" s="122"/>
      <c r="CF50" s="122"/>
      <c r="CG50" s="122"/>
      <c r="CH50" s="122"/>
      <c r="CI50" s="122"/>
      <c r="CJ50" s="122"/>
      <c r="CK50" s="122"/>
      <c r="CL50" s="122"/>
      <c r="CM50" s="122"/>
      <c r="CN50" s="122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DG50" s="5"/>
      <c r="DH50" s="5"/>
      <c r="DI50" s="5"/>
    </row>
    <row r="51" spans="1:113" ht="0.75" customHeight="1">
      <c r="A51" s="148"/>
      <c r="B51" s="148"/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27"/>
      <c r="O51" s="227"/>
      <c r="P51" s="227"/>
      <c r="Q51" s="227"/>
      <c r="R51" s="227"/>
      <c r="S51" s="227"/>
      <c r="T51" s="29"/>
      <c r="U51" s="29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227"/>
      <c r="AH51" s="227"/>
      <c r="AI51" s="227"/>
      <c r="AJ51" s="227"/>
      <c r="AK51" s="227"/>
      <c r="AL51" s="227"/>
      <c r="AM51" s="227"/>
      <c r="AN51" s="227"/>
      <c r="AO51" s="227"/>
      <c r="AP51" s="227"/>
      <c r="AQ51" s="227"/>
      <c r="AR51" s="29"/>
      <c r="AS51" s="29"/>
      <c r="AT51" s="29"/>
      <c r="AU51" s="29"/>
      <c r="AV51" s="161"/>
      <c r="AW51" s="161"/>
      <c r="AX51" s="161"/>
      <c r="AY51" s="161"/>
      <c r="AZ51" s="161"/>
      <c r="BA51" s="161"/>
      <c r="BB51" s="161"/>
      <c r="BC51" s="161"/>
      <c r="BD51" s="161"/>
      <c r="BE51" s="148"/>
      <c r="BF51" s="148"/>
      <c r="BG51" s="148"/>
      <c r="BH51" s="138"/>
      <c r="BI51" s="163"/>
      <c r="BJ51" s="163"/>
      <c r="BK51" s="163"/>
      <c r="BL51" s="163"/>
      <c r="BM51" s="163"/>
      <c r="BN51" s="163"/>
      <c r="BO51" s="163"/>
      <c r="BP51" s="163"/>
      <c r="BQ51" s="163"/>
      <c r="BR51" s="163"/>
      <c r="BS51" s="163"/>
      <c r="BT51" s="163"/>
      <c r="BU51" s="163"/>
      <c r="BV51" s="163"/>
      <c r="BW51" s="148"/>
      <c r="BX51" s="121"/>
      <c r="BY51" s="121"/>
      <c r="CE51" s="122"/>
      <c r="CF51" s="122"/>
      <c r="CG51" s="122"/>
      <c r="CH51" s="122"/>
      <c r="CI51" s="122"/>
      <c r="CJ51" s="122"/>
      <c r="CK51" s="122"/>
      <c r="CL51" s="122"/>
      <c r="CM51" s="122"/>
      <c r="CN51" s="122"/>
      <c r="CO51" s="9"/>
      <c r="CP51" s="9"/>
      <c r="CQ51" s="9"/>
      <c r="CR51" s="9"/>
      <c r="CS51" s="9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</row>
    <row r="52" spans="1:113" ht="14.25" customHeight="1" thickBot="1">
      <c r="A52" s="148"/>
      <c r="B52" s="148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153" t="str">
        <f>IF(C52="","V","")</f>
        <v>V</v>
      </c>
      <c r="O52" s="16"/>
      <c r="P52" s="16"/>
      <c r="Q52" s="16"/>
      <c r="R52" s="16"/>
      <c r="S52" s="16"/>
      <c r="T52" s="16"/>
      <c r="U52" s="16"/>
      <c r="V52" s="231"/>
      <c r="W52" s="231"/>
      <c r="X52" s="231"/>
      <c r="Y52" s="231"/>
      <c r="Z52" s="231"/>
      <c r="AA52" s="231"/>
      <c r="AB52" s="231"/>
      <c r="AC52" s="231"/>
      <c r="AD52" s="231"/>
      <c r="AE52" s="231"/>
      <c r="AF52" s="231"/>
      <c r="AG52" s="231"/>
      <c r="AH52" s="231"/>
      <c r="AI52" s="231"/>
      <c r="AJ52" s="231"/>
      <c r="AK52" s="231"/>
      <c r="AL52" s="231"/>
      <c r="AM52" s="231"/>
      <c r="AN52" s="231"/>
      <c r="AO52" s="231"/>
      <c r="AP52" s="231"/>
      <c r="AQ52" s="231"/>
      <c r="AR52" s="84" t="str">
        <f>IF(V52="","V","")</f>
        <v>V</v>
      </c>
      <c r="AS52" s="30"/>
      <c r="AT52" s="30"/>
      <c r="AU52" s="138"/>
      <c r="AV52" s="214"/>
      <c r="AW52" s="214"/>
      <c r="AX52" s="214"/>
      <c r="AY52" s="214"/>
      <c r="AZ52" s="214"/>
      <c r="BA52" s="214"/>
      <c r="BB52" s="214"/>
      <c r="BC52" s="214"/>
      <c r="BD52" s="159" t="str">
        <f>IF(AV52="","V","")</f>
        <v>V</v>
      </c>
      <c r="BE52" s="207"/>
      <c r="BF52" s="207"/>
      <c r="BG52" s="207"/>
      <c r="BH52" s="207"/>
      <c r="BI52" s="207"/>
      <c r="BJ52" s="207"/>
      <c r="BK52" s="207"/>
      <c r="BL52" s="207"/>
      <c r="BM52" s="207"/>
      <c r="BN52" s="207"/>
      <c r="BO52" s="207"/>
      <c r="BP52" s="207"/>
      <c r="BQ52" s="207"/>
      <c r="BR52" s="207"/>
      <c r="BS52" s="207"/>
      <c r="BT52" s="207"/>
      <c r="BU52" s="207"/>
      <c r="BV52" s="182" t="str">
        <f>IF(BE52="","V","")</f>
        <v>V</v>
      </c>
      <c r="BW52" s="148"/>
      <c r="BX52" s="121"/>
      <c r="BY52" s="121"/>
      <c r="CB52" s="124">
        <f>IF(ISNA(VLOOKUP(V52,Лист1!$G:$H,2,0)),"",VLOOKUP(V52,Лист1!$G:$H,2,0))</f>
      </c>
      <c r="CC52" s="124" t="str">
        <f>IF(AV52="От терминала","Т","Д")</f>
        <v>Д</v>
      </c>
      <c r="CD52" s="120" t="str">
        <f>IF(BE52="","БЕЗН",BE52)</f>
        <v>БЕЗН</v>
      </c>
      <c r="CE52" s="122"/>
      <c r="CF52" s="122"/>
      <c r="CG52" s="122"/>
      <c r="CH52" s="122"/>
      <c r="CI52" s="122"/>
      <c r="CJ52" s="122"/>
      <c r="CK52" s="122"/>
      <c r="CL52" s="122"/>
      <c r="CM52" s="122"/>
      <c r="CN52" s="75"/>
      <c r="CO52" s="9"/>
      <c r="CP52" s="9"/>
      <c r="CQ52" s="9"/>
      <c r="CR52" s="9"/>
      <c r="CS52" s="9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</row>
    <row r="53" spans="1:113" ht="3" customHeight="1" thickTop="1">
      <c r="A53" s="97"/>
      <c r="B53" s="97"/>
      <c r="C53" s="97"/>
      <c r="D53" s="112"/>
      <c r="E53" s="112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2"/>
      <c r="W53" s="93"/>
      <c r="X53" s="93"/>
      <c r="Y53" s="208"/>
      <c r="Z53" s="208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  <c r="AR53" s="131"/>
      <c r="AS53" s="131"/>
      <c r="AT53" s="131"/>
      <c r="AU53" s="131"/>
      <c r="AV53" s="131"/>
      <c r="AW53" s="93"/>
      <c r="AX53" s="93"/>
      <c r="AY53" s="210"/>
      <c r="AZ53" s="210"/>
      <c r="BA53" s="210"/>
      <c r="BB53" s="93"/>
      <c r="BC53" s="139"/>
      <c r="BD53" s="139"/>
      <c r="BE53" s="139"/>
      <c r="BF53" s="139"/>
      <c r="BG53" s="139"/>
      <c r="BH53" s="139"/>
      <c r="BI53" s="148"/>
      <c r="BJ53" s="148"/>
      <c r="BK53" s="148"/>
      <c r="BL53" s="148"/>
      <c r="BM53" s="148"/>
      <c r="BN53" s="148"/>
      <c r="BO53" s="148"/>
      <c r="BP53" s="148"/>
      <c r="BQ53" s="148"/>
      <c r="BR53" s="148"/>
      <c r="BS53" s="148"/>
      <c r="BT53" s="148"/>
      <c r="BU53" s="93"/>
      <c r="BV53" s="113"/>
      <c r="BW53" s="113"/>
      <c r="BX53" s="121"/>
      <c r="BY53" s="121"/>
      <c r="CE53" s="122"/>
      <c r="CF53" s="122"/>
      <c r="CG53" s="122"/>
      <c r="CH53" s="122"/>
      <c r="CI53" s="122"/>
      <c r="CJ53" s="122"/>
      <c r="CK53" s="122"/>
      <c r="CL53" s="122"/>
      <c r="CM53" s="122"/>
      <c r="CN53" s="75"/>
      <c r="CO53" s="9"/>
      <c r="CP53" s="9"/>
      <c r="CQ53" s="9"/>
      <c r="CR53" s="9"/>
      <c r="CS53" s="9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</row>
    <row r="54" spans="1:113" ht="1.5" customHeight="1">
      <c r="A54" s="97"/>
      <c r="B54" s="97"/>
      <c r="C54" s="97"/>
      <c r="D54" s="112"/>
      <c r="E54" s="112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5"/>
      <c r="R54" s="115"/>
      <c r="S54" s="115"/>
      <c r="T54" s="115"/>
      <c r="U54" s="115"/>
      <c r="V54" s="92"/>
      <c r="W54" s="93"/>
      <c r="X54" s="93"/>
      <c r="Y54" s="209"/>
      <c r="Z54" s="209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93"/>
      <c r="AX54" s="93"/>
      <c r="AY54" s="211"/>
      <c r="AZ54" s="211"/>
      <c r="BA54" s="211"/>
      <c r="BB54" s="93"/>
      <c r="BC54" s="139"/>
      <c r="BD54" s="139"/>
      <c r="BE54" s="139"/>
      <c r="BF54" s="139"/>
      <c r="BG54" s="139"/>
      <c r="BH54" s="139"/>
      <c r="BI54" s="139"/>
      <c r="BJ54" s="139"/>
      <c r="BK54" s="139"/>
      <c r="BL54" s="139"/>
      <c r="BM54" s="139"/>
      <c r="BN54" s="139"/>
      <c r="BO54" s="139"/>
      <c r="BP54" s="139"/>
      <c r="BQ54" s="148"/>
      <c r="BR54" s="148"/>
      <c r="BS54" s="148"/>
      <c r="BT54" s="148"/>
      <c r="BU54" s="93"/>
      <c r="BV54" s="113"/>
      <c r="BW54" s="113"/>
      <c r="BX54" s="121"/>
      <c r="BY54" s="121"/>
      <c r="CN54" s="7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</row>
    <row r="55" spans="1:113" ht="13.5" customHeight="1" thickBot="1">
      <c r="A55" s="148"/>
      <c r="B55" s="148"/>
      <c r="C55" s="148"/>
      <c r="D55" s="34"/>
      <c r="E55" s="34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215"/>
      <c r="R55" s="215"/>
      <c r="S55" s="82"/>
      <c r="T55" s="82"/>
      <c r="U55" s="82"/>
      <c r="V55" s="230"/>
      <c r="W55" s="230"/>
      <c r="X55" s="230"/>
      <c r="Y55" s="230"/>
      <c r="Z55" s="230"/>
      <c r="AA55" s="230"/>
      <c r="AB55" s="230"/>
      <c r="AC55" s="230"/>
      <c r="AD55" s="230"/>
      <c r="AE55" s="230"/>
      <c r="AF55" s="230"/>
      <c r="AG55" s="230"/>
      <c r="AH55" s="230"/>
      <c r="AI55" s="230"/>
      <c r="AJ55" s="230"/>
      <c r="AK55" s="230"/>
      <c r="AL55" s="230"/>
      <c r="AM55" s="230"/>
      <c r="AN55" s="230"/>
      <c r="AO55" s="230"/>
      <c r="AP55" s="230"/>
      <c r="AQ55" s="230"/>
      <c r="AR55" s="30"/>
      <c r="AS55" s="30"/>
      <c r="AT55" s="30"/>
      <c r="AU55" s="30"/>
      <c r="AV55" s="214"/>
      <c r="AW55" s="214"/>
      <c r="AX55" s="214"/>
      <c r="AY55" s="214"/>
      <c r="AZ55" s="214"/>
      <c r="BA55" s="214"/>
      <c r="BB55" s="214"/>
      <c r="BC55" s="214"/>
      <c r="BD55" s="84" t="str">
        <f>IF(AV55="","V","")</f>
        <v>V</v>
      </c>
      <c r="BE55" s="148"/>
      <c r="BF55" s="148"/>
      <c r="BG55" s="148"/>
      <c r="BH55" s="148"/>
      <c r="BI55" s="148"/>
      <c r="BJ55" s="148"/>
      <c r="BK55" s="30"/>
      <c r="BL55" s="35"/>
      <c r="BM55" s="148"/>
      <c r="BN55" s="148"/>
      <c r="BO55" s="30"/>
      <c r="BP55" s="35"/>
      <c r="BQ55" s="159">
        <f>IF(CONCATENATE(AV55,BI55)="До двериДа","V","")</f>
      </c>
      <c r="BR55" s="148"/>
      <c r="BS55" s="148"/>
      <c r="BT55" s="148"/>
      <c r="BU55" s="30"/>
      <c r="BV55" s="35"/>
      <c r="BW55" s="35"/>
      <c r="BX55" s="121"/>
      <c r="BY55" s="121"/>
      <c r="CB55" s="124">
        <f>IF(ISNA(VLOOKUP(V55,Лист1!$G:$H,2,0)),"",VLOOKUP(V55,Лист1!$G:$H,2,0))</f>
      </c>
      <c r="CC55" s="124" t="str">
        <f>IF(AV55="До терминала","Т","Д")</f>
        <v>Д</v>
      </c>
      <c r="CN55" s="7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</row>
    <row r="56" spans="1:113" ht="6" customHeight="1" thickTop="1">
      <c r="A56" s="148"/>
      <c r="B56" s="148"/>
      <c r="C56" s="148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16"/>
      <c r="R56" s="16"/>
      <c r="S56" s="16"/>
      <c r="T56" s="16"/>
      <c r="U56" s="16"/>
      <c r="V56" s="16"/>
      <c r="W56" s="30"/>
      <c r="X56" s="30"/>
      <c r="Y56" s="150"/>
      <c r="Z56" s="150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81"/>
      <c r="AO56" s="81"/>
      <c r="AP56" s="81"/>
      <c r="AQ56" s="81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5"/>
      <c r="BJ56" s="35"/>
      <c r="BK56" s="35"/>
      <c r="BL56" s="35"/>
      <c r="BM56" s="35"/>
      <c r="BN56" s="35"/>
      <c r="BO56" s="35"/>
      <c r="BP56" s="35"/>
      <c r="BQ56" s="35"/>
      <c r="BR56" s="30"/>
      <c r="BS56" s="30"/>
      <c r="BT56" s="30"/>
      <c r="BU56" s="93"/>
      <c r="BV56" s="35"/>
      <c r="BW56" s="35"/>
      <c r="BX56" s="121"/>
      <c r="BY56" s="121"/>
      <c r="CN56" s="7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</row>
    <row r="57" spans="1:113" ht="3.75" customHeight="1">
      <c r="A57" s="148"/>
      <c r="B57" s="148"/>
      <c r="C57" s="148"/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212"/>
      <c r="Q57" s="16"/>
      <c r="R57" s="16"/>
      <c r="S57" s="16"/>
      <c r="T57" s="16"/>
      <c r="U57" s="16"/>
      <c r="V57" s="16"/>
      <c r="W57" s="30"/>
      <c r="X57" s="30"/>
      <c r="Y57" s="136"/>
      <c r="Z57" s="136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68"/>
      <c r="AO57" s="68"/>
      <c r="AP57" s="68"/>
      <c r="AQ57" s="68"/>
      <c r="AR57" s="30"/>
      <c r="AS57" s="30"/>
      <c r="AT57" s="30"/>
      <c r="AU57" s="30"/>
      <c r="AV57" s="30"/>
      <c r="AW57" s="30"/>
      <c r="AX57" s="30"/>
      <c r="AY57" s="232"/>
      <c r="AZ57" s="232"/>
      <c r="BA57" s="232"/>
      <c r="BB57" s="30"/>
      <c r="BC57" s="154"/>
      <c r="BD57" s="154"/>
      <c r="BE57" s="154"/>
      <c r="BF57" s="154"/>
      <c r="BG57" s="154"/>
      <c r="BH57" s="154"/>
      <c r="BI57" s="154"/>
      <c r="BJ57" s="154"/>
      <c r="BK57" s="154"/>
      <c r="BL57" s="154"/>
      <c r="BM57" s="154"/>
      <c r="BN57" s="154"/>
      <c r="BO57" s="154"/>
      <c r="BP57" s="154"/>
      <c r="BQ57" s="154"/>
      <c r="BR57" s="154"/>
      <c r="BS57" s="154"/>
      <c r="BT57" s="154"/>
      <c r="BU57" s="154"/>
      <c r="BV57" s="35"/>
      <c r="BW57" s="35"/>
      <c r="BX57" s="121"/>
      <c r="BY57" s="121"/>
      <c r="BZ57" s="121"/>
      <c r="CN57" s="7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</row>
    <row r="58" spans="1:113" ht="1.5" customHeight="1">
      <c r="A58" s="148"/>
      <c r="B58" s="148"/>
      <c r="C58" s="148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30"/>
      <c r="X58" s="30"/>
      <c r="Y58" s="136"/>
      <c r="Z58" s="136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16"/>
      <c r="AS58" s="16"/>
      <c r="AT58" s="16"/>
      <c r="AU58" s="16"/>
      <c r="AV58" s="16"/>
      <c r="AW58" s="30"/>
      <c r="AX58" s="30"/>
      <c r="AY58" s="232"/>
      <c r="AZ58" s="232"/>
      <c r="BA58" s="232"/>
      <c r="BB58" s="30"/>
      <c r="BC58" s="154"/>
      <c r="BD58" s="154"/>
      <c r="BE58" s="154"/>
      <c r="BF58" s="154"/>
      <c r="BG58" s="154"/>
      <c r="BH58" s="154"/>
      <c r="BI58" s="154"/>
      <c r="BJ58" s="154"/>
      <c r="BK58" s="154"/>
      <c r="BL58" s="154"/>
      <c r="BM58" s="154"/>
      <c r="BN58" s="154"/>
      <c r="BO58" s="154"/>
      <c r="BP58" s="154"/>
      <c r="BQ58" s="154"/>
      <c r="BR58" s="154"/>
      <c r="BS58" s="154"/>
      <c r="BT58" s="154"/>
      <c r="BU58" s="154"/>
      <c r="BV58" s="35"/>
      <c r="BW58" s="35"/>
      <c r="BX58" s="121"/>
      <c r="BY58" s="121"/>
      <c r="BZ58" s="121"/>
      <c r="CA58" s="121"/>
      <c r="CB58" s="143"/>
      <c r="CC58" s="143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7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</row>
    <row r="59" spans="1:113" ht="1.5" customHeight="1" thickBot="1">
      <c r="A59" s="148"/>
      <c r="B59" s="148"/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  <c r="P59" s="213"/>
      <c r="Q59" s="213"/>
      <c r="R59" s="213"/>
      <c r="S59" s="213"/>
      <c r="T59" s="213"/>
      <c r="U59" s="213"/>
      <c r="V59" s="213"/>
      <c r="W59" s="213"/>
      <c r="X59" s="213"/>
      <c r="Y59" s="213"/>
      <c r="Z59" s="213"/>
      <c r="AA59" s="213"/>
      <c r="AB59" s="213"/>
      <c r="AC59" s="213"/>
      <c r="AD59" s="213"/>
      <c r="AE59" s="213"/>
      <c r="AF59" s="213"/>
      <c r="AG59" s="213"/>
      <c r="AH59" s="213"/>
      <c r="AI59" s="213"/>
      <c r="AJ59" s="213"/>
      <c r="AK59" s="213"/>
      <c r="AL59" s="213"/>
      <c r="AM59" s="213"/>
      <c r="AN59" s="213"/>
      <c r="AO59" s="213"/>
      <c r="AP59" s="213"/>
      <c r="AQ59" s="213"/>
      <c r="AR59" s="213"/>
      <c r="AS59" s="213"/>
      <c r="AT59" s="213"/>
      <c r="AU59" s="213"/>
      <c r="AV59" s="213"/>
      <c r="AW59" s="213"/>
      <c r="AX59" s="213"/>
      <c r="AY59" s="213"/>
      <c r="AZ59" s="213"/>
      <c r="BA59" s="213"/>
      <c r="BB59" s="213"/>
      <c r="BC59" s="213"/>
      <c r="BD59" s="213"/>
      <c r="BE59" s="213"/>
      <c r="BF59" s="213"/>
      <c r="BG59" s="213"/>
      <c r="BH59" s="213"/>
      <c r="BI59" s="213"/>
      <c r="BJ59" s="213"/>
      <c r="BK59" s="213"/>
      <c r="BL59" s="213"/>
      <c r="BM59" s="213"/>
      <c r="BN59" s="213"/>
      <c r="BO59" s="213"/>
      <c r="BP59" s="213"/>
      <c r="BQ59" s="213"/>
      <c r="BR59" s="213"/>
      <c r="BS59" s="213"/>
      <c r="BT59" s="213"/>
      <c r="BU59" s="213"/>
      <c r="BV59" s="148"/>
      <c r="BW59" s="148"/>
      <c r="BX59" s="121"/>
      <c r="BY59" s="121"/>
      <c r="BZ59" s="121"/>
      <c r="CA59" s="121"/>
      <c r="CB59" s="143"/>
      <c r="CC59" s="143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7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</row>
    <row r="60" spans="1:115" ht="1.5" customHeight="1">
      <c r="A60" s="148"/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64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  <c r="BI60" s="148"/>
      <c r="BJ60" s="148"/>
      <c r="BK60" s="148"/>
      <c r="BL60" s="148"/>
      <c r="BM60" s="148"/>
      <c r="BN60" s="148"/>
      <c r="BO60" s="148"/>
      <c r="BP60" s="148"/>
      <c r="BQ60" s="148"/>
      <c r="BR60" s="148"/>
      <c r="BS60" s="148"/>
      <c r="BT60" s="148"/>
      <c r="BU60" s="148"/>
      <c r="BV60" s="148"/>
      <c r="BW60" s="148"/>
      <c r="BX60" s="121"/>
      <c r="BY60" s="121"/>
      <c r="BZ60" s="121"/>
      <c r="CA60" s="121"/>
      <c r="CB60" s="143"/>
      <c r="CC60" s="143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7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</row>
    <row r="61" spans="1:115" ht="6" customHeight="1">
      <c r="A61" s="148"/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49"/>
      <c r="N61" s="148"/>
      <c r="O61" s="192" t="s">
        <v>1</v>
      </c>
      <c r="P61" s="192"/>
      <c r="Q61" s="192"/>
      <c r="R61" s="192"/>
      <c r="S61" s="192"/>
      <c r="T61" s="192"/>
      <c r="U61" s="192"/>
      <c r="V61" s="192"/>
      <c r="W61" s="192"/>
      <c r="X61" s="192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83"/>
      <c r="AR61" s="148"/>
      <c r="AS61" s="192" t="s">
        <v>2</v>
      </c>
      <c r="AT61" s="192"/>
      <c r="AU61" s="192"/>
      <c r="AV61" s="192"/>
      <c r="AW61" s="192"/>
      <c r="AX61" s="192"/>
      <c r="AY61" s="192"/>
      <c r="AZ61" s="192"/>
      <c r="BA61" s="192"/>
      <c r="BB61" s="192"/>
      <c r="BC61" s="148"/>
      <c r="BD61" s="148"/>
      <c r="BE61" s="148"/>
      <c r="BF61" s="148"/>
      <c r="BG61" s="148"/>
      <c r="BH61" s="148"/>
      <c r="BI61" s="148"/>
      <c r="BJ61" s="148"/>
      <c r="BK61" s="148"/>
      <c r="BL61" s="148"/>
      <c r="BM61" s="148"/>
      <c r="BN61" s="148"/>
      <c r="BO61" s="148"/>
      <c r="BP61" s="148"/>
      <c r="BQ61" s="148"/>
      <c r="BR61" s="148"/>
      <c r="BS61" s="148"/>
      <c r="BT61" s="148"/>
      <c r="BU61" s="148"/>
      <c r="BV61" s="148"/>
      <c r="BW61" s="148"/>
      <c r="BX61" s="121"/>
      <c r="BY61" s="121"/>
      <c r="BZ61" s="121"/>
      <c r="CA61" s="121"/>
      <c r="CB61" s="143"/>
      <c r="CC61" s="143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7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</row>
    <row r="62" spans="1:115" ht="6" customHeight="1">
      <c r="A62" s="148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49"/>
      <c r="N62" s="148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83"/>
      <c r="AR62" s="148"/>
      <c r="AS62" s="192"/>
      <c r="AT62" s="192"/>
      <c r="AU62" s="192"/>
      <c r="AV62" s="192"/>
      <c r="AW62" s="192"/>
      <c r="AX62" s="192"/>
      <c r="AY62" s="192"/>
      <c r="AZ62" s="192"/>
      <c r="BA62" s="192"/>
      <c r="BB62" s="192"/>
      <c r="BC62" s="148"/>
      <c r="BD62" s="148"/>
      <c r="BE62" s="148"/>
      <c r="BF62" s="148"/>
      <c r="BG62" s="148"/>
      <c r="BH62" s="148"/>
      <c r="BI62" s="148"/>
      <c r="BJ62" s="148"/>
      <c r="BK62" s="148"/>
      <c r="BL62" s="148"/>
      <c r="BM62" s="148"/>
      <c r="BN62" s="148"/>
      <c r="BO62" s="148"/>
      <c r="BP62" s="148"/>
      <c r="BQ62" s="148"/>
      <c r="BR62" s="148"/>
      <c r="BS62" s="148"/>
      <c r="BT62" s="148"/>
      <c r="BU62" s="148"/>
      <c r="BV62" s="148"/>
      <c r="BW62" s="148"/>
      <c r="BX62" s="121"/>
      <c r="BY62" s="121"/>
      <c r="BZ62" s="121"/>
      <c r="CA62" s="121"/>
      <c r="CB62" s="143"/>
      <c r="CC62" s="143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7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</row>
    <row r="63" spans="1:115" ht="6" customHeight="1">
      <c r="A63" s="148"/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49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83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  <c r="BI63" s="148"/>
      <c r="BJ63" s="148"/>
      <c r="BK63" s="148"/>
      <c r="BL63" s="148"/>
      <c r="BM63" s="148"/>
      <c r="BN63" s="148"/>
      <c r="BO63" s="148"/>
      <c r="BP63" s="148"/>
      <c r="BQ63" s="148"/>
      <c r="BR63" s="148"/>
      <c r="BS63" s="148"/>
      <c r="BT63" s="148"/>
      <c r="BU63" s="148"/>
      <c r="BV63" s="148"/>
      <c r="BW63" s="148"/>
      <c r="BX63" s="121"/>
      <c r="BY63" s="121"/>
      <c r="BZ63" s="121"/>
      <c r="CA63" s="121"/>
      <c r="CB63" s="143"/>
      <c r="CC63" s="143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7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</row>
    <row r="64" spans="1:115" ht="6" customHeight="1" hidden="1">
      <c r="A64" s="19"/>
      <c r="B64" s="216" t="s">
        <v>224</v>
      </c>
      <c r="C64" s="216"/>
      <c r="D64" s="216"/>
      <c r="E64" s="216"/>
      <c r="F64" s="216"/>
      <c r="G64" s="216"/>
      <c r="H64" s="216"/>
      <c r="I64" s="216"/>
      <c r="J64" s="216"/>
      <c r="K64" s="216"/>
      <c r="L64" s="55"/>
      <c r="M64" s="49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83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  <c r="BI64" s="148"/>
      <c r="BJ64" s="148"/>
      <c r="BK64" s="148"/>
      <c r="BL64" s="148"/>
      <c r="BM64" s="148"/>
      <c r="BN64" s="148"/>
      <c r="BO64" s="148"/>
      <c r="BP64" s="148"/>
      <c r="BQ64" s="148"/>
      <c r="BR64" s="148"/>
      <c r="BS64" s="148"/>
      <c r="BT64" s="148"/>
      <c r="BU64" s="148"/>
      <c r="BV64" s="148"/>
      <c r="BW64" s="148"/>
      <c r="BX64" s="121"/>
      <c r="BY64" s="121"/>
      <c r="BZ64" s="121"/>
      <c r="CA64" s="121"/>
      <c r="CB64" s="143"/>
      <c r="CC64" s="143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7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</row>
    <row r="65" spans="1:115" ht="6" customHeight="1">
      <c r="A65" s="19"/>
      <c r="B65" s="216"/>
      <c r="C65" s="216"/>
      <c r="D65" s="216"/>
      <c r="E65" s="216"/>
      <c r="F65" s="216"/>
      <c r="G65" s="216"/>
      <c r="H65" s="216"/>
      <c r="I65" s="216"/>
      <c r="J65" s="216"/>
      <c r="K65" s="216"/>
      <c r="L65" s="55"/>
      <c r="M65" s="222"/>
      <c r="N65" s="337"/>
      <c r="O65" s="337"/>
      <c r="P65" s="337"/>
      <c r="Q65" s="337"/>
      <c r="R65" s="337"/>
      <c r="S65" s="337"/>
      <c r="T65" s="337"/>
      <c r="U65" s="337"/>
      <c r="V65" s="337"/>
      <c r="W65" s="337"/>
      <c r="X65" s="337"/>
      <c r="Y65" s="337"/>
      <c r="Z65" s="337"/>
      <c r="AA65" s="337"/>
      <c r="AB65" s="337"/>
      <c r="AC65" s="337"/>
      <c r="AD65" s="337"/>
      <c r="AE65" s="337"/>
      <c r="AF65" s="337"/>
      <c r="AG65" s="337"/>
      <c r="AH65" s="337"/>
      <c r="AI65" s="337"/>
      <c r="AJ65" s="337"/>
      <c r="AK65" s="337"/>
      <c r="AL65" s="337"/>
      <c r="AM65" s="337"/>
      <c r="AN65" s="337"/>
      <c r="AO65" s="337"/>
      <c r="AP65" s="337"/>
      <c r="AQ65" s="334" t="str">
        <f>IF(N65="","V","")</f>
        <v>V</v>
      </c>
      <c r="AR65" s="148"/>
      <c r="AS65" s="228"/>
      <c r="AT65" s="228"/>
      <c r="AU65" s="228"/>
      <c r="AV65" s="228"/>
      <c r="AW65" s="228"/>
      <c r="AX65" s="228"/>
      <c r="AY65" s="228"/>
      <c r="AZ65" s="228"/>
      <c r="BA65" s="228"/>
      <c r="BB65" s="228"/>
      <c r="BC65" s="228"/>
      <c r="BD65" s="228"/>
      <c r="BE65" s="228"/>
      <c r="BF65" s="228"/>
      <c r="BG65" s="228"/>
      <c r="BH65" s="228"/>
      <c r="BI65" s="228"/>
      <c r="BJ65" s="228"/>
      <c r="BK65" s="228"/>
      <c r="BL65" s="228"/>
      <c r="BM65" s="228"/>
      <c r="BN65" s="228"/>
      <c r="BO65" s="228"/>
      <c r="BP65" s="228"/>
      <c r="BQ65" s="228"/>
      <c r="BR65" s="228"/>
      <c r="BS65" s="228"/>
      <c r="BT65" s="228"/>
      <c r="BU65" s="228"/>
      <c r="BV65" s="274" t="str">
        <f>IF(AS65="","V","")</f>
        <v>V</v>
      </c>
      <c r="BW65" s="148"/>
      <c r="BX65" s="121"/>
      <c r="BY65" s="121"/>
      <c r="BZ65" s="121"/>
      <c r="CA65" s="121"/>
      <c r="CB65" s="143"/>
      <c r="CC65" s="143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7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</row>
    <row r="66" spans="1:115" ht="6" customHeight="1">
      <c r="A66" s="19"/>
      <c r="B66" s="216"/>
      <c r="C66" s="216"/>
      <c r="D66" s="216"/>
      <c r="E66" s="216"/>
      <c r="F66" s="216"/>
      <c r="G66" s="216"/>
      <c r="H66" s="216"/>
      <c r="I66" s="216"/>
      <c r="J66" s="216"/>
      <c r="K66" s="216"/>
      <c r="L66" s="55"/>
      <c r="M66" s="222"/>
      <c r="N66" s="337"/>
      <c r="O66" s="337"/>
      <c r="P66" s="337"/>
      <c r="Q66" s="337"/>
      <c r="R66" s="337"/>
      <c r="S66" s="337"/>
      <c r="T66" s="337"/>
      <c r="U66" s="337"/>
      <c r="V66" s="337"/>
      <c r="W66" s="337"/>
      <c r="X66" s="337"/>
      <c r="Y66" s="337"/>
      <c r="Z66" s="337"/>
      <c r="AA66" s="337"/>
      <c r="AB66" s="337"/>
      <c r="AC66" s="337"/>
      <c r="AD66" s="337"/>
      <c r="AE66" s="337"/>
      <c r="AF66" s="337"/>
      <c r="AG66" s="337"/>
      <c r="AH66" s="337"/>
      <c r="AI66" s="337"/>
      <c r="AJ66" s="337"/>
      <c r="AK66" s="337"/>
      <c r="AL66" s="337"/>
      <c r="AM66" s="337"/>
      <c r="AN66" s="337"/>
      <c r="AO66" s="337"/>
      <c r="AP66" s="337"/>
      <c r="AQ66" s="334"/>
      <c r="AR66" s="148"/>
      <c r="AS66" s="228"/>
      <c r="AT66" s="228"/>
      <c r="AU66" s="228"/>
      <c r="AV66" s="228"/>
      <c r="AW66" s="228"/>
      <c r="AX66" s="228"/>
      <c r="AY66" s="228"/>
      <c r="AZ66" s="228"/>
      <c r="BA66" s="228"/>
      <c r="BB66" s="228"/>
      <c r="BC66" s="228"/>
      <c r="BD66" s="228"/>
      <c r="BE66" s="228"/>
      <c r="BF66" s="228"/>
      <c r="BG66" s="228"/>
      <c r="BH66" s="228"/>
      <c r="BI66" s="228"/>
      <c r="BJ66" s="228"/>
      <c r="BK66" s="228"/>
      <c r="BL66" s="228"/>
      <c r="BM66" s="228"/>
      <c r="BN66" s="228"/>
      <c r="BO66" s="228"/>
      <c r="BP66" s="228"/>
      <c r="BQ66" s="228"/>
      <c r="BR66" s="228"/>
      <c r="BS66" s="228"/>
      <c r="BT66" s="228"/>
      <c r="BU66" s="228"/>
      <c r="BV66" s="274"/>
      <c r="BW66" s="148"/>
      <c r="BX66" s="121"/>
      <c r="BY66" s="121"/>
      <c r="BZ66" s="121"/>
      <c r="CA66" s="121"/>
      <c r="CB66" s="143"/>
      <c r="CC66" s="143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7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</row>
    <row r="67" spans="1:115" ht="6" customHeight="1">
      <c r="A67" s="19"/>
      <c r="B67" s="216"/>
      <c r="C67" s="216"/>
      <c r="D67" s="216"/>
      <c r="E67" s="216"/>
      <c r="F67" s="216"/>
      <c r="G67" s="216"/>
      <c r="H67" s="216"/>
      <c r="I67" s="216"/>
      <c r="J67" s="216"/>
      <c r="K67" s="216"/>
      <c r="L67" s="55"/>
      <c r="M67" s="222"/>
      <c r="N67" s="337"/>
      <c r="O67" s="337"/>
      <c r="P67" s="337"/>
      <c r="Q67" s="337"/>
      <c r="R67" s="337"/>
      <c r="S67" s="337"/>
      <c r="T67" s="337"/>
      <c r="U67" s="337"/>
      <c r="V67" s="337"/>
      <c r="W67" s="337"/>
      <c r="X67" s="337"/>
      <c r="Y67" s="337"/>
      <c r="Z67" s="337"/>
      <c r="AA67" s="337"/>
      <c r="AB67" s="337"/>
      <c r="AC67" s="337"/>
      <c r="AD67" s="337"/>
      <c r="AE67" s="337"/>
      <c r="AF67" s="337"/>
      <c r="AG67" s="337"/>
      <c r="AH67" s="337"/>
      <c r="AI67" s="337"/>
      <c r="AJ67" s="337"/>
      <c r="AK67" s="337"/>
      <c r="AL67" s="337"/>
      <c r="AM67" s="337"/>
      <c r="AN67" s="337"/>
      <c r="AO67" s="337"/>
      <c r="AP67" s="337"/>
      <c r="AQ67" s="334"/>
      <c r="AR67" s="148"/>
      <c r="AS67" s="228"/>
      <c r="AT67" s="228"/>
      <c r="AU67" s="228"/>
      <c r="AV67" s="228"/>
      <c r="AW67" s="228"/>
      <c r="AX67" s="228"/>
      <c r="AY67" s="228"/>
      <c r="AZ67" s="228"/>
      <c r="BA67" s="228"/>
      <c r="BB67" s="228"/>
      <c r="BC67" s="228"/>
      <c r="BD67" s="228"/>
      <c r="BE67" s="228"/>
      <c r="BF67" s="228"/>
      <c r="BG67" s="228"/>
      <c r="BH67" s="228"/>
      <c r="BI67" s="228"/>
      <c r="BJ67" s="228"/>
      <c r="BK67" s="228"/>
      <c r="BL67" s="228"/>
      <c r="BM67" s="228"/>
      <c r="BN67" s="228"/>
      <c r="BO67" s="228"/>
      <c r="BP67" s="228"/>
      <c r="BQ67" s="228"/>
      <c r="BR67" s="228"/>
      <c r="BS67" s="228"/>
      <c r="BT67" s="228"/>
      <c r="BU67" s="228"/>
      <c r="BV67" s="274"/>
      <c r="BW67" s="148"/>
      <c r="BX67" s="121"/>
      <c r="BY67" s="121"/>
      <c r="BZ67" s="121"/>
      <c r="CA67" s="121"/>
      <c r="CB67" s="143"/>
      <c r="CC67" s="143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7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</row>
    <row r="68" spans="1:115" ht="6" customHeight="1">
      <c r="A68" s="19"/>
      <c r="B68" s="216"/>
      <c r="C68" s="216"/>
      <c r="D68" s="216"/>
      <c r="E68" s="216"/>
      <c r="F68" s="216"/>
      <c r="G68" s="216"/>
      <c r="H68" s="216"/>
      <c r="I68" s="216"/>
      <c r="J68" s="216"/>
      <c r="K68" s="216"/>
      <c r="L68" s="55"/>
      <c r="M68" s="222"/>
      <c r="N68" s="337"/>
      <c r="O68" s="337"/>
      <c r="P68" s="337"/>
      <c r="Q68" s="337"/>
      <c r="R68" s="337"/>
      <c r="S68" s="337"/>
      <c r="T68" s="337"/>
      <c r="U68" s="337"/>
      <c r="V68" s="337"/>
      <c r="W68" s="337"/>
      <c r="X68" s="337"/>
      <c r="Y68" s="337"/>
      <c r="Z68" s="337"/>
      <c r="AA68" s="337"/>
      <c r="AB68" s="337"/>
      <c r="AC68" s="337"/>
      <c r="AD68" s="337"/>
      <c r="AE68" s="337"/>
      <c r="AF68" s="337"/>
      <c r="AG68" s="337"/>
      <c r="AH68" s="337"/>
      <c r="AI68" s="337"/>
      <c r="AJ68" s="337"/>
      <c r="AK68" s="337"/>
      <c r="AL68" s="337"/>
      <c r="AM68" s="337"/>
      <c r="AN68" s="337"/>
      <c r="AO68" s="337"/>
      <c r="AP68" s="337"/>
      <c r="AQ68" s="334"/>
      <c r="AR68" s="148"/>
      <c r="AS68" s="228"/>
      <c r="AT68" s="228"/>
      <c r="AU68" s="228"/>
      <c r="AV68" s="228"/>
      <c r="AW68" s="228"/>
      <c r="AX68" s="228"/>
      <c r="AY68" s="228"/>
      <c r="AZ68" s="228"/>
      <c r="BA68" s="228"/>
      <c r="BB68" s="228"/>
      <c r="BC68" s="228"/>
      <c r="BD68" s="228"/>
      <c r="BE68" s="228"/>
      <c r="BF68" s="228"/>
      <c r="BG68" s="228"/>
      <c r="BH68" s="228"/>
      <c r="BI68" s="228"/>
      <c r="BJ68" s="228"/>
      <c r="BK68" s="228"/>
      <c r="BL68" s="228"/>
      <c r="BM68" s="228"/>
      <c r="BN68" s="228"/>
      <c r="BO68" s="228"/>
      <c r="BP68" s="228"/>
      <c r="BQ68" s="228"/>
      <c r="BR68" s="228"/>
      <c r="BS68" s="228"/>
      <c r="BT68" s="228"/>
      <c r="BU68" s="228"/>
      <c r="BV68" s="274"/>
      <c r="BW68" s="148"/>
      <c r="BX68" s="121"/>
      <c r="BY68" s="121"/>
      <c r="BZ68" s="121"/>
      <c r="CA68" s="121"/>
      <c r="CB68" s="143"/>
      <c r="CC68" s="143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7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</row>
    <row r="69" spans="1:115" ht="6" customHeight="1">
      <c r="A69" s="19"/>
      <c r="B69" s="216"/>
      <c r="C69" s="216"/>
      <c r="D69" s="216"/>
      <c r="E69" s="216"/>
      <c r="F69" s="216"/>
      <c r="G69" s="216"/>
      <c r="H69" s="216"/>
      <c r="I69" s="216"/>
      <c r="J69" s="216"/>
      <c r="K69" s="216"/>
      <c r="L69" s="55"/>
      <c r="M69" s="222"/>
      <c r="N69" s="337"/>
      <c r="O69" s="337"/>
      <c r="P69" s="337"/>
      <c r="Q69" s="337"/>
      <c r="R69" s="337"/>
      <c r="S69" s="337"/>
      <c r="T69" s="337"/>
      <c r="U69" s="337"/>
      <c r="V69" s="337"/>
      <c r="W69" s="337"/>
      <c r="X69" s="337"/>
      <c r="Y69" s="337"/>
      <c r="Z69" s="337"/>
      <c r="AA69" s="337"/>
      <c r="AB69" s="337"/>
      <c r="AC69" s="337"/>
      <c r="AD69" s="337"/>
      <c r="AE69" s="337"/>
      <c r="AF69" s="337"/>
      <c r="AG69" s="337"/>
      <c r="AH69" s="337"/>
      <c r="AI69" s="337"/>
      <c r="AJ69" s="337"/>
      <c r="AK69" s="337"/>
      <c r="AL69" s="337"/>
      <c r="AM69" s="337"/>
      <c r="AN69" s="337"/>
      <c r="AO69" s="337"/>
      <c r="AP69" s="337"/>
      <c r="AQ69" s="334"/>
      <c r="AR69" s="148"/>
      <c r="AS69" s="228"/>
      <c r="AT69" s="228"/>
      <c r="AU69" s="228"/>
      <c r="AV69" s="228"/>
      <c r="AW69" s="228"/>
      <c r="AX69" s="228"/>
      <c r="AY69" s="228"/>
      <c r="AZ69" s="228"/>
      <c r="BA69" s="228"/>
      <c r="BB69" s="228"/>
      <c r="BC69" s="228"/>
      <c r="BD69" s="228"/>
      <c r="BE69" s="228"/>
      <c r="BF69" s="228"/>
      <c r="BG69" s="228"/>
      <c r="BH69" s="228"/>
      <c r="BI69" s="228"/>
      <c r="BJ69" s="228"/>
      <c r="BK69" s="228"/>
      <c r="BL69" s="228"/>
      <c r="BM69" s="228"/>
      <c r="BN69" s="228"/>
      <c r="BO69" s="228"/>
      <c r="BP69" s="228"/>
      <c r="BQ69" s="228"/>
      <c r="BR69" s="228"/>
      <c r="BS69" s="228"/>
      <c r="BT69" s="228"/>
      <c r="BU69" s="228"/>
      <c r="BV69" s="274"/>
      <c r="BW69" s="148"/>
      <c r="BX69" s="121"/>
      <c r="BY69" s="121"/>
      <c r="BZ69" s="121"/>
      <c r="CA69" s="121"/>
      <c r="CB69" s="143"/>
      <c r="CC69" s="143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7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</row>
    <row r="70" spans="1:115" ht="3" customHeight="1" thickBot="1">
      <c r="A70" s="19"/>
      <c r="B70" s="217"/>
      <c r="C70" s="217"/>
      <c r="D70" s="217"/>
      <c r="E70" s="217"/>
      <c r="F70" s="217"/>
      <c r="G70" s="217"/>
      <c r="H70" s="217"/>
      <c r="I70" s="217"/>
      <c r="J70" s="217"/>
      <c r="K70" s="217"/>
      <c r="L70" s="56"/>
      <c r="M70" s="49"/>
      <c r="N70" s="338"/>
      <c r="O70" s="338"/>
      <c r="P70" s="338"/>
      <c r="Q70" s="338"/>
      <c r="R70" s="338"/>
      <c r="S70" s="338"/>
      <c r="T70" s="338"/>
      <c r="U70" s="338"/>
      <c r="V70" s="338"/>
      <c r="W70" s="338"/>
      <c r="X70" s="338"/>
      <c r="Y70" s="338"/>
      <c r="Z70" s="338"/>
      <c r="AA70" s="338"/>
      <c r="AB70" s="338"/>
      <c r="AC70" s="338"/>
      <c r="AD70" s="338"/>
      <c r="AE70" s="338"/>
      <c r="AF70" s="338"/>
      <c r="AG70" s="338"/>
      <c r="AH70" s="338"/>
      <c r="AI70" s="338"/>
      <c r="AJ70" s="338"/>
      <c r="AK70" s="338"/>
      <c r="AL70" s="338"/>
      <c r="AM70" s="338"/>
      <c r="AN70" s="338"/>
      <c r="AO70" s="338"/>
      <c r="AP70" s="338"/>
      <c r="AQ70" s="165"/>
      <c r="AR70" s="148"/>
      <c r="AS70" s="229"/>
      <c r="AT70" s="229"/>
      <c r="AU70" s="229"/>
      <c r="AV70" s="229"/>
      <c r="AW70" s="229"/>
      <c r="AX70" s="229"/>
      <c r="AY70" s="229"/>
      <c r="AZ70" s="229"/>
      <c r="BA70" s="229"/>
      <c r="BB70" s="229"/>
      <c r="BC70" s="229"/>
      <c r="BD70" s="229"/>
      <c r="BE70" s="229"/>
      <c r="BF70" s="229"/>
      <c r="BG70" s="229"/>
      <c r="BH70" s="229"/>
      <c r="BI70" s="229"/>
      <c r="BJ70" s="229"/>
      <c r="BK70" s="229"/>
      <c r="BL70" s="229"/>
      <c r="BM70" s="229"/>
      <c r="BN70" s="229"/>
      <c r="BO70" s="229"/>
      <c r="BP70" s="229"/>
      <c r="BQ70" s="229"/>
      <c r="BR70" s="229"/>
      <c r="BS70" s="229"/>
      <c r="BT70" s="229"/>
      <c r="BU70" s="229"/>
      <c r="BV70" s="274"/>
      <c r="BW70" s="148"/>
      <c r="BX70" s="121"/>
      <c r="BY70" s="121"/>
      <c r="BZ70" s="121"/>
      <c r="CA70" s="121"/>
      <c r="CB70" s="143"/>
      <c r="CC70" s="143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7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</row>
    <row r="71" spans="1:115" ht="4.5" customHeight="1">
      <c r="A71" s="19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49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48"/>
      <c r="AN71" s="36"/>
      <c r="AO71" s="36"/>
      <c r="AP71" s="36"/>
      <c r="AQ71" s="165"/>
      <c r="AR71" s="148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48"/>
      <c r="BS71" s="36"/>
      <c r="BT71" s="36"/>
      <c r="BU71" s="36"/>
      <c r="BV71" s="148"/>
      <c r="BW71" s="148"/>
      <c r="BX71" s="121"/>
      <c r="BY71" s="121"/>
      <c r="BZ71" s="121"/>
      <c r="CA71" s="121"/>
      <c r="CB71" s="143"/>
      <c r="CC71" s="143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7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</row>
    <row r="72" spans="1:115" ht="9" customHeight="1">
      <c r="A72" s="37"/>
      <c r="B72" s="218" t="s">
        <v>81</v>
      </c>
      <c r="C72" s="218"/>
      <c r="D72" s="218"/>
      <c r="E72" s="218"/>
      <c r="F72" s="218"/>
      <c r="G72" s="218"/>
      <c r="H72" s="218"/>
      <c r="I72" s="218"/>
      <c r="J72" s="218"/>
      <c r="K72" s="218"/>
      <c r="L72" s="55"/>
      <c r="M72" s="49"/>
      <c r="N72" s="196"/>
      <c r="O72" s="196"/>
      <c r="P72" s="196"/>
      <c r="Q72" s="196"/>
      <c r="R72" s="196"/>
      <c r="S72" s="196"/>
      <c r="T72" s="196"/>
      <c r="U72" s="196"/>
      <c r="V72" s="196"/>
      <c r="W72" s="196"/>
      <c r="X72" s="196"/>
      <c r="Y72" s="196"/>
      <c r="Z72" s="196"/>
      <c r="AA72" s="196"/>
      <c r="AB72" s="196"/>
      <c r="AC72" s="196"/>
      <c r="AD72" s="196"/>
      <c r="AE72" s="196"/>
      <c r="AF72" s="196"/>
      <c r="AG72" s="196"/>
      <c r="AH72" s="196"/>
      <c r="AI72" s="196"/>
      <c r="AJ72" s="196"/>
      <c r="AK72" s="196"/>
      <c r="AL72" s="196"/>
      <c r="AM72" s="196"/>
      <c r="AN72" s="196"/>
      <c r="AO72" s="196"/>
      <c r="AP72" s="196"/>
      <c r="AQ72" s="165"/>
      <c r="AR72" s="148"/>
      <c r="AS72" s="196"/>
      <c r="AT72" s="196"/>
      <c r="AU72" s="196"/>
      <c r="AV72" s="196"/>
      <c r="AW72" s="196"/>
      <c r="AX72" s="196"/>
      <c r="AY72" s="196"/>
      <c r="AZ72" s="196"/>
      <c r="BA72" s="196"/>
      <c r="BB72" s="196"/>
      <c r="BC72" s="196"/>
      <c r="BD72" s="196"/>
      <c r="BE72" s="196"/>
      <c r="BF72" s="196"/>
      <c r="BG72" s="196"/>
      <c r="BH72" s="196"/>
      <c r="BI72" s="196"/>
      <c r="BJ72" s="196"/>
      <c r="BK72" s="196"/>
      <c r="BL72" s="196"/>
      <c r="BM72" s="196"/>
      <c r="BN72" s="196"/>
      <c r="BO72" s="196"/>
      <c r="BP72" s="196"/>
      <c r="BQ72" s="196"/>
      <c r="BR72" s="196"/>
      <c r="BS72" s="196"/>
      <c r="BT72" s="196"/>
      <c r="BU72" s="196"/>
      <c r="BV72" s="148"/>
      <c r="BW72" s="148"/>
      <c r="BX72" s="121"/>
      <c r="BY72" s="121"/>
      <c r="BZ72" s="121"/>
      <c r="CA72" s="121"/>
      <c r="CB72" s="143"/>
      <c r="CC72" s="143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7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</row>
    <row r="73" spans="1:115" ht="3.75" customHeight="1">
      <c r="A73" s="37"/>
      <c r="B73" s="218"/>
      <c r="C73" s="218"/>
      <c r="D73" s="218"/>
      <c r="E73" s="218"/>
      <c r="F73" s="218"/>
      <c r="G73" s="218"/>
      <c r="H73" s="218"/>
      <c r="I73" s="218"/>
      <c r="J73" s="218"/>
      <c r="K73" s="218"/>
      <c r="L73" s="55"/>
      <c r="M73" s="49"/>
      <c r="N73" s="196"/>
      <c r="O73" s="196"/>
      <c r="P73" s="196"/>
      <c r="Q73" s="196"/>
      <c r="R73" s="196"/>
      <c r="S73" s="196"/>
      <c r="T73" s="196"/>
      <c r="U73" s="196"/>
      <c r="V73" s="196"/>
      <c r="W73" s="196"/>
      <c r="X73" s="196"/>
      <c r="Y73" s="196"/>
      <c r="Z73" s="196"/>
      <c r="AA73" s="196"/>
      <c r="AB73" s="196"/>
      <c r="AC73" s="196"/>
      <c r="AD73" s="196"/>
      <c r="AE73" s="196"/>
      <c r="AF73" s="196"/>
      <c r="AG73" s="196"/>
      <c r="AH73" s="196"/>
      <c r="AI73" s="196"/>
      <c r="AJ73" s="196"/>
      <c r="AK73" s="196"/>
      <c r="AL73" s="196"/>
      <c r="AM73" s="196"/>
      <c r="AN73" s="196"/>
      <c r="AO73" s="196"/>
      <c r="AP73" s="196"/>
      <c r="AQ73" s="165"/>
      <c r="AR73" s="148"/>
      <c r="AS73" s="196"/>
      <c r="AT73" s="196"/>
      <c r="AU73" s="196"/>
      <c r="AV73" s="196"/>
      <c r="AW73" s="196"/>
      <c r="AX73" s="196"/>
      <c r="AY73" s="196"/>
      <c r="AZ73" s="196"/>
      <c r="BA73" s="196"/>
      <c r="BB73" s="196"/>
      <c r="BC73" s="196"/>
      <c r="BD73" s="196"/>
      <c r="BE73" s="196"/>
      <c r="BF73" s="196"/>
      <c r="BG73" s="196"/>
      <c r="BH73" s="196"/>
      <c r="BI73" s="196"/>
      <c r="BJ73" s="196"/>
      <c r="BK73" s="196"/>
      <c r="BL73" s="196"/>
      <c r="BM73" s="196"/>
      <c r="BN73" s="196"/>
      <c r="BO73" s="196"/>
      <c r="BP73" s="196"/>
      <c r="BQ73" s="196"/>
      <c r="BR73" s="196"/>
      <c r="BS73" s="196"/>
      <c r="BT73" s="196"/>
      <c r="BU73" s="196"/>
      <c r="BV73" s="148"/>
      <c r="BW73" s="148"/>
      <c r="BX73" s="121"/>
      <c r="BY73" s="121"/>
      <c r="BZ73" s="121"/>
      <c r="CA73" s="121"/>
      <c r="CB73" s="143"/>
      <c r="CC73" s="143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7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</row>
    <row r="74" spans="1:115" s="108" customFormat="1" ht="2.25" customHeight="1">
      <c r="A74" s="105"/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06"/>
      <c r="M74" s="95"/>
      <c r="N74" s="183"/>
      <c r="O74" s="183"/>
      <c r="P74" s="183"/>
      <c r="Q74" s="183"/>
      <c r="R74" s="183"/>
      <c r="S74" s="183"/>
      <c r="T74" s="183"/>
      <c r="U74" s="183"/>
      <c r="V74" s="183"/>
      <c r="W74" s="183"/>
      <c r="X74" s="183"/>
      <c r="Y74" s="183"/>
      <c r="Z74" s="183"/>
      <c r="AA74" s="183"/>
      <c r="AB74" s="183"/>
      <c r="AC74" s="183"/>
      <c r="AD74" s="183"/>
      <c r="AE74" s="183"/>
      <c r="AF74" s="183"/>
      <c r="AG74" s="183"/>
      <c r="AH74" s="183"/>
      <c r="AI74" s="183"/>
      <c r="AJ74" s="183"/>
      <c r="AK74" s="183"/>
      <c r="AL74" s="183"/>
      <c r="AM74" s="183"/>
      <c r="AN74" s="183"/>
      <c r="AO74" s="183"/>
      <c r="AP74" s="183" t="s">
        <v>228</v>
      </c>
      <c r="AQ74" s="103"/>
      <c r="AR74" s="97"/>
      <c r="AS74" s="183"/>
      <c r="AT74" s="183"/>
      <c r="AU74" s="183"/>
      <c r="AV74" s="183"/>
      <c r="AW74" s="183"/>
      <c r="AX74" s="183"/>
      <c r="AY74" s="183"/>
      <c r="AZ74" s="183"/>
      <c r="BA74" s="183"/>
      <c r="BB74" s="183"/>
      <c r="BC74" s="183"/>
      <c r="BD74" s="183"/>
      <c r="BE74" s="183"/>
      <c r="BF74" s="183"/>
      <c r="BG74" s="183"/>
      <c r="BH74" s="183"/>
      <c r="BI74" s="183"/>
      <c r="BJ74" s="183"/>
      <c r="BK74" s="183"/>
      <c r="BL74" s="183"/>
      <c r="BM74" s="183"/>
      <c r="BN74" s="183"/>
      <c r="BO74" s="183"/>
      <c r="BP74" s="183"/>
      <c r="BQ74" s="183"/>
      <c r="BR74" s="183"/>
      <c r="BS74" s="183"/>
      <c r="BT74" s="183"/>
      <c r="BU74" s="183"/>
      <c r="BV74" s="97"/>
      <c r="BW74" s="97"/>
      <c r="BX74" s="123"/>
      <c r="BY74" s="123"/>
      <c r="BZ74" s="123"/>
      <c r="CA74" s="123"/>
      <c r="CB74" s="123"/>
      <c r="CC74" s="123"/>
      <c r="CD74" s="123"/>
      <c r="CE74" s="123"/>
      <c r="CF74" s="123"/>
      <c r="CG74" s="123"/>
      <c r="CH74" s="123"/>
      <c r="CI74" s="123"/>
      <c r="CJ74" s="123"/>
      <c r="CK74" s="123"/>
      <c r="CL74" s="123"/>
      <c r="CM74" s="123"/>
      <c r="CN74" s="126"/>
      <c r="CO74" s="107"/>
      <c r="CP74" s="107"/>
      <c r="CQ74" s="107"/>
      <c r="CR74" s="107"/>
      <c r="CS74" s="107"/>
      <c r="CT74" s="107"/>
      <c r="CU74" s="107"/>
      <c r="CV74" s="107"/>
      <c r="CW74" s="107"/>
      <c r="CX74" s="107"/>
      <c r="CY74" s="107"/>
      <c r="CZ74" s="107"/>
      <c r="DA74" s="107"/>
      <c r="DB74" s="107"/>
      <c r="DC74" s="107"/>
      <c r="DD74" s="107"/>
      <c r="DE74" s="107"/>
      <c r="DF74" s="107"/>
      <c r="DG74" s="107"/>
      <c r="DH74" s="107"/>
      <c r="DI74" s="107"/>
      <c r="DJ74" s="107"/>
      <c r="DK74" s="107"/>
    </row>
    <row r="75" spans="1:115" ht="9" customHeight="1">
      <c r="A75" s="37"/>
      <c r="B75" s="218" t="s">
        <v>223</v>
      </c>
      <c r="C75" s="218"/>
      <c r="D75" s="218"/>
      <c r="E75" s="218"/>
      <c r="F75" s="218"/>
      <c r="G75" s="218"/>
      <c r="H75" s="218"/>
      <c r="I75" s="218"/>
      <c r="J75" s="218"/>
      <c r="K75" s="218"/>
      <c r="L75" s="69"/>
      <c r="M75" s="49"/>
      <c r="N75" s="196"/>
      <c r="O75" s="196"/>
      <c r="P75" s="196"/>
      <c r="Q75" s="196"/>
      <c r="R75" s="196"/>
      <c r="S75" s="196"/>
      <c r="T75" s="196"/>
      <c r="U75" s="196"/>
      <c r="V75" s="196"/>
      <c r="W75" s="196"/>
      <c r="X75" s="196"/>
      <c r="Y75" s="196"/>
      <c r="Z75" s="196"/>
      <c r="AA75" s="196"/>
      <c r="AB75" s="196"/>
      <c r="AC75" s="196"/>
      <c r="AD75" s="196"/>
      <c r="AE75" s="196"/>
      <c r="AF75" s="196"/>
      <c r="AG75" s="196"/>
      <c r="AH75" s="196"/>
      <c r="AI75" s="196"/>
      <c r="AJ75" s="196"/>
      <c r="AK75" s="196"/>
      <c r="AL75" s="196"/>
      <c r="AM75" s="196"/>
      <c r="AN75" s="196"/>
      <c r="AO75" s="196"/>
      <c r="AP75" s="196"/>
      <c r="AQ75" s="248" t="str">
        <f>IF(N75="","V","")</f>
        <v>V</v>
      </c>
      <c r="AR75" s="148"/>
      <c r="AS75" s="196"/>
      <c r="AT75" s="196"/>
      <c r="AU75" s="196"/>
      <c r="AV75" s="196"/>
      <c r="AW75" s="196"/>
      <c r="AX75" s="196"/>
      <c r="AY75" s="196"/>
      <c r="AZ75" s="196"/>
      <c r="BA75" s="196"/>
      <c r="BB75" s="196"/>
      <c r="BC75" s="196"/>
      <c r="BD75" s="196"/>
      <c r="BE75" s="196"/>
      <c r="BF75" s="196"/>
      <c r="BG75" s="196"/>
      <c r="BH75" s="196"/>
      <c r="BI75" s="196"/>
      <c r="BJ75" s="196"/>
      <c r="BK75" s="196"/>
      <c r="BL75" s="196"/>
      <c r="BM75" s="196"/>
      <c r="BN75" s="196"/>
      <c r="BO75" s="196"/>
      <c r="BP75" s="196"/>
      <c r="BQ75" s="196"/>
      <c r="BR75" s="196"/>
      <c r="BS75" s="196"/>
      <c r="BT75" s="196"/>
      <c r="BU75" s="196"/>
      <c r="BV75" s="333" t="str">
        <f>IF(AS75="","V","")</f>
        <v>V</v>
      </c>
      <c r="BW75" s="148"/>
      <c r="BX75" s="121"/>
      <c r="BY75" s="121"/>
      <c r="BZ75" s="121"/>
      <c r="CA75" s="121"/>
      <c r="CB75" s="143"/>
      <c r="CC75" s="143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7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</row>
    <row r="76" spans="1:115" ht="3" customHeight="1">
      <c r="A76" s="37"/>
      <c r="B76" s="218"/>
      <c r="C76" s="218"/>
      <c r="D76" s="218"/>
      <c r="E76" s="218"/>
      <c r="F76" s="218"/>
      <c r="G76" s="218"/>
      <c r="H76" s="218"/>
      <c r="I76" s="218"/>
      <c r="J76" s="218"/>
      <c r="K76" s="218"/>
      <c r="L76" s="69"/>
      <c r="M76" s="49"/>
      <c r="N76" s="196"/>
      <c r="O76" s="196"/>
      <c r="P76" s="196"/>
      <c r="Q76" s="196"/>
      <c r="R76" s="196"/>
      <c r="S76" s="196"/>
      <c r="T76" s="196"/>
      <c r="U76" s="196"/>
      <c r="V76" s="196"/>
      <c r="W76" s="196"/>
      <c r="X76" s="196"/>
      <c r="Y76" s="196"/>
      <c r="Z76" s="196"/>
      <c r="AA76" s="196"/>
      <c r="AB76" s="196"/>
      <c r="AC76" s="196"/>
      <c r="AD76" s="196"/>
      <c r="AE76" s="196"/>
      <c r="AF76" s="196"/>
      <c r="AG76" s="196"/>
      <c r="AH76" s="196"/>
      <c r="AI76" s="196"/>
      <c r="AJ76" s="196"/>
      <c r="AK76" s="196"/>
      <c r="AL76" s="196"/>
      <c r="AM76" s="196"/>
      <c r="AN76" s="196"/>
      <c r="AO76" s="196"/>
      <c r="AP76" s="196"/>
      <c r="AQ76" s="248"/>
      <c r="AR76" s="148"/>
      <c r="AS76" s="196"/>
      <c r="AT76" s="196"/>
      <c r="AU76" s="196"/>
      <c r="AV76" s="196"/>
      <c r="AW76" s="196"/>
      <c r="AX76" s="196"/>
      <c r="AY76" s="196"/>
      <c r="AZ76" s="196"/>
      <c r="BA76" s="196"/>
      <c r="BB76" s="196"/>
      <c r="BC76" s="196"/>
      <c r="BD76" s="196"/>
      <c r="BE76" s="196"/>
      <c r="BF76" s="196"/>
      <c r="BG76" s="196"/>
      <c r="BH76" s="196"/>
      <c r="BI76" s="196"/>
      <c r="BJ76" s="196"/>
      <c r="BK76" s="196"/>
      <c r="BL76" s="196"/>
      <c r="BM76" s="196"/>
      <c r="BN76" s="196"/>
      <c r="BO76" s="196"/>
      <c r="BP76" s="196"/>
      <c r="BQ76" s="196"/>
      <c r="BR76" s="196"/>
      <c r="BS76" s="196"/>
      <c r="BT76" s="196"/>
      <c r="BU76" s="196"/>
      <c r="BV76" s="333"/>
      <c r="BW76" s="148"/>
      <c r="BX76" s="121"/>
      <c r="BY76" s="121"/>
      <c r="BZ76" s="121"/>
      <c r="CA76" s="121"/>
      <c r="CB76" s="143"/>
      <c r="CC76" s="143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7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</row>
    <row r="77" spans="1:115" s="108" customFormat="1" ht="2.25" customHeight="1">
      <c r="A77" s="105"/>
      <c r="B77" s="146"/>
      <c r="C77" s="146"/>
      <c r="D77" s="146"/>
      <c r="E77" s="146"/>
      <c r="F77" s="146"/>
      <c r="G77" s="146"/>
      <c r="H77" s="146"/>
      <c r="I77" s="146"/>
      <c r="J77" s="146"/>
      <c r="K77" s="146"/>
      <c r="L77" s="109"/>
      <c r="M77" s="95"/>
      <c r="N77" s="183"/>
      <c r="O77" s="183"/>
      <c r="P77" s="183"/>
      <c r="Q77" s="183"/>
      <c r="R77" s="183"/>
      <c r="S77" s="183"/>
      <c r="T77" s="183"/>
      <c r="U77" s="183"/>
      <c r="V77" s="183"/>
      <c r="W77" s="183"/>
      <c r="X77" s="183"/>
      <c r="Y77" s="183"/>
      <c r="Z77" s="183"/>
      <c r="AA77" s="183"/>
      <c r="AB77" s="183"/>
      <c r="AC77" s="183"/>
      <c r="AD77" s="183"/>
      <c r="AE77" s="183"/>
      <c r="AF77" s="183"/>
      <c r="AG77" s="183"/>
      <c r="AH77" s="183"/>
      <c r="AI77" s="183"/>
      <c r="AJ77" s="183"/>
      <c r="AK77" s="183"/>
      <c r="AL77" s="183"/>
      <c r="AM77" s="183"/>
      <c r="AN77" s="183"/>
      <c r="AO77" s="183"/>
      <c r="AP77" s="183"/>
      <c r="AQ77" s="103"/>
      <c r="AR77" s="97"/>
      <c r="AS77" s="183"/>
      <c r="AT77" s="183"/>
      <c r="AU77" s="183"/>
      <c r="AV77" s="183"/>
      <c r="AW77" s="183"/>
      <c r="AX77" s="183"/>
      <c r="AY77" s="183"/>
      <c r="AZ77" s="183"/>
      <c r="BA77" s="183"/>
      <c r="BB77" s="183"/>
      <c r="BC77" s="183"/>
      <c r="BD77" s="183"/>
      <c r="BE77" s="183"/>
      <c r="BF77" s="183"/>
      <c r="BG77" s="183"/>
      <c r="BH77" s="183"/>
      <c r="BI77" s="183"/>
      <c r="BJ77" s="183"/>
      <c r="BK77" s="183"/>
      <c r="BL77" s="183"/>
      <c r="BM77" s="183"/>
      <c r="BN77" s="183"/>
      <c r="BO77" s="183"/>
      <c r="BP77" s="183"/>
      <c r="BQ77" s="183"/>
      <c r="BR77" s="183"/>
      <c r="BS77" s="183"/>
      <c r="BT77" s="183"/>
      <c r="BU77" s="183"/>
      <c r="BV77" s="97"/>
      <c r="BW77" s="97"/>
      <c r="BX77" s="123"/>
      <c r="BY77" s="123"/>
      <c r="BZ77" s="123"/>
      <c r="CA77" s="123"/>
      <c r="CB77" s="123"/>
      <c r="CC77" s="123"/>
      <c r="CD77" s="123"/>
      <c r="CE77" s="123"/>
      <c r="CF77" s="123"/>
      <c r="CG77" s="123"/>
      <c r="CH77" s="123"/>
      <c r="CI77" s="123"/>
      <c r="CJ77" s="123"/>
      <c r="CK77" s="123"/>
      <c r="CL77" s="123"/>
      <c r="CM77" s="123"/>
      <c r="CN77" s="126"/>
      <c r="CO77" s="107"/>
      <c r="CP77" s="107"/>
      <c r="CQ77" s="107"/>
      <c r="CR77" s="107"/>
      <c r="CS77" s="107"/>
      <c r="CT77" s="107"/>
      <c r="CU77" s="107"/>
      <c r="CV77" s="107"/>
      <c r="CW77" s="107"/>
      <c r="CX77" s="107"/>
      <c r="CY77" s="107"/>
      <c r="CZ77" s="107"/>
      <c r="DA77" s="107"/>
      <c r="DB77" s="107"/>
      <c r="DC77" s="107"/>
      <c r="DD77" s="107"/>
      <c r="DE77" s="107"/>
      <c r="DF77" s="107"/>
      <c r="DG77" s="107"/>
      <c r="DH77" s="107"/>
      <c r="DI77" s="107"/>
      <c r="DJ77" s="107"/>
      <c r="DK77" s="107"/>
    </row>
    <row r="78" spans="1:115" ht="6" customHeight="1">
      <c r="A78" s="37"/>
      <c r="B78" s="218" t="s">
        <v>222</v>
      </c>
      <c r="C78" s="218"/>
      <c r="D78" s="218"/>
      <c r="E78" s="218"/>
      <c r="F78" s="218"/>
      <c r="G78" s="218"/>
      <c r="H78" s="218"/>
      <c r="I78" s="218"/>
      <c r="J78" s="218"/>
      <c r="K78" s="218"/>
      <c r="L78" s="57"/>
      <c r="M78" s="49"/>
      <c r="N78" s="195"/>
      <c r="O78" s="196"/>
      <c r="P78" s="196"/>
      <c r="Q78" s="196"/>
      <c r="R78" s="196"/>
      <c r="S78" s="196"/>
      <c r="T78" s="196"/>
      <c r="U78" s="196"/>
      <c r="V78" s="196"/>
      <c r="W78" s="196"/>
      <c r="X78" s="196"/>
      <c r="Y78" s="196"/>
      <c r="Z78" s="196"/>
      <c r="AA78" s="196"/>
      <c r="AB78" s="196"/>
      <c r="AC78" s="196"/>
      <c r="AD78" s="196"/>
      <c r="AE78" s="196"/>
      <c r="AF78" s="196"/>
      <c r="AG78" s="196"/>
      <c r="AH78" s="196"/>
      <c r="AI78" s="196"/>
      <c r="AJ78" s="196"/>
      <c r="AK78" s="196"/>
      <c r="AL78" s="196"/>
      <c r="AM78" s="196"/>
      <c r="AN78" s="196"/>
      <c r="AO78" s="196"/>
      <c r="AP78" s="196"/>
      <c r="AQ78" s="334" t="str">
        <f>IF(N78="","V","")</f>
        <v>V</v>
      </c>
      <c r="AR78" s="148"/>
      <c r="AS78" s="195"/>
      <c r="AT78" s="196"/>
      <c r="AU78" s="196"/>
      <c r="AV78" s="196"/>
      <c r="AW78" s="196"/>
      <c r="AX78" s="196"/>
      <c r="AY78" s="196"/>
      <c r="AZ78" s="196"/>
      <c r="BA78" s="196"/>
      <c r="BB78" s="196"/>
      <c r="BC78" s="196"/>
      <c r="BD78" s="196"/>
      <c r="BE78" s="196"/>
      <c r="BF78" s="196"/>
      <c r="BG78" s="196"/>
      <c r="BH78" s="196"/>
      <c r="BI78" s="196"/>
      <c r="BJ78" s="196"/>
      <c r="BK78" s="196"/>
      <c r="BL78" s="196"/>
      <c r="BM78" s="196"/>
      <c r="BN78" s="196"/>
      <c r="BO78" s="196"/>
      <c r="BP78" s="196"/>
      <c r="BQ78" s="196"/>
      <c r="BR78" s="196"/>
      <c r="BS78" s="196"/>
      <c r="BT78" s="196"/>
      <c r="BU78" s="196"/>
      <c r="BV78" s="333" t="str">
        <f>IF(AS78="","V","")</f>
        <v>V</v>
      </c>
      <c r="BW78" s="148"/>
      <c r="BX78" s="121"/>
      <c r="BY78" s="121"/>
      <c r="BZ78" s="121"/>
      <c r="CA78" s="121"/>
      <c r="CB78" s="143"/>
      <c r="CC78" s="143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7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</row>
    <row r="79" spans="1:115" ht="7.5" customHeight="1">
      <c r="A79" s="37"/>
      <c r="B79" s="218"/>
      <c r="C79" s="218"/>
      <c r="D79" s="218"/>
      <c r="E79" s="218"/>
      <c r="F79" s="218"/>
      <c r="G79" s="218"/>
      <c r="H79" s="218"/>
      <c r="I79" s="218"/>
      <c r="J79" s="218"/>
      <c r="K79" s="218"/>
      <c r="L79" s="58"/>
      <c r="M79" s="49"/>
      <c r="N79" s="196"/>
      <c r="O79" s="196"/>
      <c r="P79" s="196"/>
      <c r="Q79" s="196"/>
      <c r="R79" s="196"/>
      <c r="S79" s="196"/>
      <c r="T79" s="196"/>
      <c r="U79" s="196"/>
      <c r="V79" s="196"/>
      <c r="W79" s="196"/>
      <c r="X79" s="196"/>
      <c r="Y79" s="196"/>
      <c r="Z79" s="196"/>
      <c r="AA79" s="196"/>
      <c r="AB79" s="196"/>
      <c r="AC79" s="196"/>
      <c r="AD79" s="196"/>
      <c r="AE79" s="196"/>
      <c r="AF79" s="196"/>
      <c r="AG79" s="196"/>
      <c r="AH79" s="196"/>
      <c r="AI79" s="196"/>
      <c r="AJ79" s="196"/>
      <c r="AK79" s="196"/>
      <c r="AL79" s="196"/>
      <c r="AM79" s="196"/>
      <c r="AN79" s="196"/>
      <c r="AO79" s="196"/>
      <c r="AP79" s="196"/>
      <c r="AQ79" s="334"/>
      <c r="AR79" s="148"/>
      <c r="AS79" s="196"/>
      <c r="AT79" s="196"/>
      <c r="AU79" s="196"/>
      <c r="AV79" s="196"/>
      <c r="AW79" s="196"/>
      <c r="AX79" s="196"/>
      <c r="AY79" s="196"/>
      <c r="AZ79" s="196"/>
      <c r="BA79" s="196"/>
      <c r="BB79" s="196"/>
      <c r="BC79" s="196"/>
      <c r="BD79" s="196"/>
      <c r="BE79" s="196"/>
      <c r="BF79" s="196"/>
      <c r="BG79" s="196"/>
      <c r="BH79" s="196"/>
      <c r="BI79" s="196"/>
      <c r="BJ79" s="196"/>
      <c r="BK79" s="196"/>
      <c r="BL79" s="196"/>
      <c r="BM79" s="196"/>
      <c r="BN79" s="196"/>
      <c r="BO79" s="196"/>
      <c r="BP79" s="196"/>
      <c r="BQ79" s="196"/>
      <c r="BR79" s="196"/>
      <c r="BS79" s="196"/>
      <c r="BT79" s="196"/>
      <c r="BU79" s="196"/>
      <c r="BV79" s="333"/>
      <c r="BW79" s="148"/>
      <c r="BX79" s="121"/>
      <c r="BY79" s="121"/>
      <c r="BZ79" s="121"/>
      <c r="CA79" s="121"/>
      <c r="CB79" s="143"/>
      <c r="CC79" s="143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7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</row>
    <row r="80" spans="1:115" s="108" customFormat="1" ht="2.25" customHeight="1">
      <c r="A80" s="105"/>
      <c r="B80" s="247"/>
      <c r="C80" s="247"/>
      <c r="D80" s="247"/>
      <c r="E80" s="247"/>
      <c r="F80" s="247"/>
      <c r="G80" s="247"/>
      <c r="H80" s="247"/>
      <c r="I80" s="247"/>
      <c r="J80" s="247"/>
      <c r="K80" s="247"/>
      <c r="L80" s="110"/>
      <c r="M80" s="95"/>
      <c r="N80" s="183"/>
      <c r="O80" s="183"/>
      <c r="P80" s="183"/>
      <c r="Q80" s="183"/>
      <c r="R80" s="183"/>
      <c r="S80" s="183"/>
      <c r="T80" s="183"/>
      <c r="U80" s="183"/>
      <c r="V80" s="183"/>
      <c r="W80" s="183"/>
      <c r="X80" s="183"/>
      <c r="Y80" s="183"/>
      <c r="Z80" s="183"/>
      <c r="AA80" s="183"/>
      <c r="AB80" s="183"/>
      <c r="AC80" s="183"/>
      <c r="AD80" s="183"/>
      <c r="AE80" s="183"/>
      <c r="AF80" s="183"/>
      <c r="AG80" s="183"/>
      <c r="AH80" s="183"/>
      <c r="AI80" s="183"/>
      <c r="AJ80" s="183"/>
      <c r="AK80" s="183"/>
      <c r="AL80" s="183"/>
      <c r="AM80" s="183"/>
      <c r="AN80" s="183"/>
      <c r="AO80" s="183"/>
      <c r="AP80" s="183"/>
      <c r="AQ80" s="103"/>
      <c r="AR80" s="97"/>
      <c r="AS80" s="183"/>
      <c r="AT80" s="183"/>
      <c r="AU80" s="183"/>
      <c r="AV80" s="183"/>
      <c r="AW80" s="183"/>
      <c r="AX80" s="183"/>
      <c r="AY80" s="183"/>
      <c r="AZ80" s="183"/>
      <c r="BA80" s="183"/>
      <c r="BB80" s="183"/>
      <c r="BC80" s="183"/>
      <c r="BD80" s="183"/>
      <c r="BE80" s="183"/>
      <c r="BF80" s="183"/>
      <c r="BG80" s="183"/>
      <c r="BH80" s="183"/>
      <c r="BI80" s="183"/>
      <c r="BJ80" s="183"/>
      <c r="BK80" s="183"/>
      <c r="BL80" s="183"/>
      <c r="BM80" s="183"/>
      <c r="BN80" s="183"/>
      <c r="BO80" s="183"/>
      <c r="BP80" s="183"/>
      <c r="BQ80" s="183"/>
      <c r="BR80" s="183"/>
      <c r="BS80" s="183"/>
      <c r="BT80" s="183"/>
      <c r="BU80" s="183"/>
      <c r="BV80" s="97"/>
      <c r="BW80" s="97"/>
      <c r="BX80" s="123"/>
      <c r="BY80" s="123"/>
      <c r="BZ80" s="123"/>
      <c r="CA80" s="123"/>
      <c r="CB80" s="123"/>
      <c r="CC80" s="123"/>
      <c r="CD80" s="123"/>
      <c r="CE80" s="123"/>
      <c r="CF80" s="123"/>
      <c r="CG80" s="123"/>
      <c r="CH80" s="123"/>
      <c r="CI80" s="123"/>
      <c r="CJ80" s="123"/>
      <c r="CK80" s="123"/>
      <c r="CL80" s="123"/>
      <c r="CM80" s="123"/>
      <c r="CN80" s="126"/>
      <c r="CO80" s="107"/>
      <c r="CP80" s="107"/>
      <c r="CQ80" s="107"/>
      <c r="CR80" s="107"/>
      <c r="CS80" s="107"/>
      <c r="CT80" s="107"/>
      <c r="CU80" s="107"/>
      <c r="CV80" s="107"/>
      <c r="CW80" s="107"/>
      <c r="CX80" s="107"/>
      <c r="CY80" s="107"/>
      <c r="CZ80" s="107"/>
      <c r="DA80" s="107"/>
      <c r="DB80" s="107"/>
      <c r="DC80" s="107"/>
      <c r="DD80" s="107"/>
      <c r="DE80" s="107"/>
      <c r="DF80" s="107"/>
      <c r="DG80" s="107"/>
      <c r="DH80" s="107"/>
      <c r="DI80" s="107"/>
      <c r="DJ80" s="107"/>
      <c r="DK80" s="107"/>
    </row>
    <row r="81" spans="1:115" ht="13.5" customHeight="1">
      <c r="A81" s="37"/>
      <c r="B81" s="218" t="s">
        <v>221</v>
      </c>
      <c r="C81" s="218"/>
      <c r="D81" s="218"/>
      <c r="E81" s="218"/>
      <c r="F81" s="218"/>
      <c r="G81" s="218"/>
      <c r="H81" s="218"/>
      <c r="I81" s="218"/>
      <c r="J81" s="218"/>
      <c r="K81" s="218"/>
      <c r="L81" s="57"/>
      <c r="M81" s="49"/>
      <c r="N81" s="193"/>
      <c r="O81" s="194"/>
      <c r="P81" s="194"/>
      <c r="Q81" s="194"/>
      <c r="R81" s="194"/>
      <c r="S81" s="194"/>
      <c r="T81" s="194"/>
      <c r="U81" s="194"/>
      <c r="V81" s="194"/>
      <c r="W81" s="194"/>
      <c r="X81" s="194"/>
      <c r="Y81" s="194"/>
      <c r="Z81" s="194"/>
      <c r="AA81" s="194"/>
      <c r="AB81" s="194"/>
      <c r="AC81" s="194"/>
      <c r="AD81" s="194"/>
      <c r="AE81" s="194"/>
      <c r="AF81" s="194"/>
      <c r="AG81" s="194"/>
      <c r="AH81" s="194"/>
      <c r="AI81" s="194"/>
      <c r="AJ81" s="194"/>
      <c r="AK81" s="194"/>
      <c r="AL81" s="194"/>
      <c r="AM81" s="194"/>
      <c r="AN81" s="194"/>
      <c r="AO81" s="194"/>
      <c r="AP81" s="194"/>
      <c r="AQ81" s="248" t="str">
        <f>IF(N81="","V","")</f>
        <v>V</v>
      </c>
      <c r="AR81" s="148"/>
      <c r="AS81" s="193"/>
      <c r="AT81" s="194"/>
      <c r="AU81" s="194"/>
      <c r="AV81" s="194"/>
      <c r="AW81" s="194"/>
      <c r="AX81" s="194"/>
      <c r="AY81" s="194"/>
      <c r="AZ81" s="194"/>
      <c r="BA81" s="194"/>
      <c r="BB81" s="194"/>
      <c r="BC81" s="194"/>
      <c r="BD81" s="194"/>
      <c r="BE81" s="194"/>
      <c r="BF81" s="194"/>
      <c r="BG81" s="194"/>
      <c r="BH81" s="194"/>
      <c r="BI81" s="194"/>
      <c r="BJ81" s="194"/>
      <c r="BK81" s="194"/>
      <c r="BL81" s="194"/>
      <c r="BM81" s="194"/>
      <c r="BN81" s="194"/>
      <c r="BO81" s="194"/>
      <c r="BP81" s="194"/>
      <c r="BQ81" s="194"/>
      <c r="BR81" s="194"/>
      <c r="BS81" s="194"/>
      <c r="BT81" s="194"/>
      <c r="BU81" s="194"/>
      <c r="BV81" s="159" t="str">
        <f>IF(AS81="","V","")</f>
        <v>V</v>
      </c>
      <c r="BW81" s="148"/>
      <c r="BX81" s="121"/>
      <c r="BY81" s="121"/>
      <c r="BZ81" s="121"/>
      <c r="CA81" s="121"/>
      <c r="CB81" s="143"/>
      <c r="CC81" s="143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7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</row>
    <row r="82" spans="1:115" ht="2.25" customHeight="1">
      <c r="A82" s="37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57"/>
      <c r="M82" s="49"/>
      <c r="N82" s="183"/>
      <c r="O82" s="183"/>
      <c r="P82" s="183"/>
      <c r="Q82" s="183"/>
      <c r="R82" s="183"/>
      <c r="S82" s="183"/>
      <c r="T82" s="183"/>
      <c r="U82" s="183"/>
      <c r="V82" s="183"/>
      <c r="W82" s="183"/>
      <c r="X82" s="183"/>
      <c r="Y82" s="183"/>
      <c r="Z82" s="183"/>
      <c r="AA82" s="183"/>
      <c r="AB82" s="183"/>
      <c r="AC82" s="183"/>
      <c r="AD82" s="183"/>
      <c r="AE82" s="183"/>
      <c r="AF82" s="183"/>
      <c r="AG82" s="183"/>
      <c r="AH82" s="183"/>
      <c r="AI82" s="183"/>
      <c r="AJ82" s="183"/>
      <c r="AK82" s="183"/>
      <c r="AL82" s="183"/>
      <c r="AM82" s="183"/>
      <c r="AN82" s="183"/>
      <c r="AO82" s="183"/>
      <c r="AP82" s="183"/>
      <c r="AQ82" s="248"/>
      <c r="AR82" s="148"/>
      <c r="AS82" s="183"/>
      <c r="AT82" s="183"/>
      <c r="AU82" s="183"/>
      <c r="AV82" s="183"/>
      <c r="AW82" s="183"/>
      <c r="AX82" s="183"/>
      <c r="AY82" s="183"/>
      <c r="AZ82" s="183"/>
      <c r="BA82" s="183"/>
      <c r="BB82" s="183"/>
      <c r="BC82" s="183"/>
      <c r="BD82" s="183"/>
      <c r="BE82" s="183"/>
      <c r="BF82" s="183"/>
      <c r="BG82" s="183"/>
      <c r="BH82" s="183"/>
      <c r="BI82" s="183"/>
      <c r="BJ82" s="183"/>
      <c r="BK82" s="183"/>
      <c r="BL82" s="183"/>
      <c r="BM82" s="183"/>
      <c r="BN82" s="183"/>
      <c r="BO82" s="183"/>
      <c r="BP82" s="183"/>
      <c r="BQ82" s="183"/>
      <c r="BR82" s="183"/>
      <c r="BS82" s="183"/>
      <c r="BT82" s="183"/>
      <c r="BU82" s="183"/>
      <c r="BV82" s="148"/>
      <c r="BW82" s="148"/>
      <c r="BX82" s="121"/>
      <c r="BY82" s="121"/>
      <c r="BZ82" s="121"/>
      <c r="CA82" s="121"/>
      <c r="CB82" s="143"/>
      <c r="CC82" s="143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7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</row>
    <row r="83" spans="1:115" ht="12" customHeight="1">
      <c r="A83" s="37"/>
      <c r="B83" s="218" t="s">
        <v>20</v>
      </c>
      <c r="C83" s="218"/>
      <c r="D83" s="218"/>
      <c r="E83" s="218"/>
      <c r="F83" s="218"/>
      <c r="G83" s="218"/>
      <c r="H83" s="218"/>
      <c r="I83" s="218"/>
      <c r="J83" s="218"/>
      <c r="K83" s="218"/>
      <c r="L83" s="57"/>
      <c r="M83" s="49"/>
      <c r="N83" s="193"/>
      <c r="O83" s="194"/>
      <c r="P83" s="194"/>
      <c r="Q83" s="194"/>
      <c r="R83" s="194"/>
      <c r="S83" s="194"/>
      <c r="T83" s="194"/>
      <c r="U83" s="194"/>
      <c r="V83" s="194"/>
      <c r="W83" s="194"/>
      <c r="X83" s="194"/>
      <c r="Y83" s="194"/>
      <c r="Z83" s="194"/>
      <c r="AA83" s="194"/>
      <c r="AB83" s="194"/>
      <c r="AC83" s="194"/>
      <c r="AD83" s="194"/>
      <c r="AE83" s="194"/>
      <c r="AF83" s="194"/>
      <c r="AG83" s="194"/>
      <c r="AH83" s="194"/>
      <c r="AI83" s="194"/>
      <c r="AJ83" s="194"/>
      <c r="AK83" s="194"/>
      <c r="AL83" s="194"/>
      <c r="AM83" s="194"/>
      <c r="AN83" s="194"/>
      <c r="AO83" s="194"/>
      <c r="AP83" s="194"/>
      <c r="AQ83" s="149" t="str">
        <f>IF(N83="",IF(N89="","V",""),"")</f>
        <v>V</v>
      </c>
      <c r="AR83" s="148"/>
      <c r="AS83" s="193"/>
      <c r="AT83" s="194"/>
      <c r="AU83" s="194"/>
      <c r="AV83" s="194"/>
      <c r="AW83" s="194"/>
      <c r="AX83" s="194"/>
      <c r="AY83" s="194"/>
      <c r="AZ83" s="194"/>
      <c r="BA83" s="194"/>
      <c r="BB83" s="194"/>
      <c r="BC83" s="194"/>
      <c r="BD83" s="194"/>
      <c r="BE83" s="194"/>
      <c r="BF83" s="194"/>
      <c r="BG83" s="194"/>
      <c r="BH83" s="194"/>
      <c r="BI83" s="194"/>
      <c r="BJ83" s="194"/>
      <c r="BK83" s="194"/>
      <c r="BL83" s="194"/>
      <c r="BM83" s="194"/>
      <c r="BN83" s="194"/>
      <c r="BO83" s="194"/>
      <c r="BP83" s="194"/>
      <c r="BQ83" s="194"/>
      <c r="BR83" s="194"/>
      <c r="BS83" s="194"/>
      <c r="BT83" s="194"/>
      <c r="BU83" s="194"/>
      <c r="BV83" s="159" t="str">
        <f>IF(AS83="",IF(AS89="","V",""),"")</f>
        <v>V</v>
      </c>
      <c r="BW83" s="148"/>
      <c r="BX83" s="121"/>
      <c r="BY83" s="121"/>
      <c r="BZ83" s="121"/>
      <c r="CA83" s="121"/>
      <c r="CB83" s="143"/>
      <c r="CC83" s="143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7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</row>
    <row r="84" spans="1:115" ht="3" customHeight="1">
      <c r="A84" s="37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57"/>
      <c r="M84" s="49"/>
      <c r="N84" s="184"/>
      <c r="O84" s="184"/>
      <c r="P84" s="184"/>
      <c r="Q84" s="184"/>
      <c r="R84" s="184"/>
      <c r="S84" s="184"/>
      <c r="T84" s="184"/>
      <c r="U84" s="184"/>
      <c r="V84" s="184"/>
      <c r="W84" s="184"/>
      <c r="X84" s="184"/>
      <c r="Y84" s="184"/>
      <c r="Z84" s="184"/>
      <c r="AA84" s="184"/>
      <c r="AB84" s="184"/>
      <c r="AC84" s="184"/>
      <c r="AD84" s="184"/>
      <c r="AE84" s="184"/>
      <c r="AF84" s="184"/>
      <c r="AG84" s="184"/>
      <c r="AH84" s="184"/>
      <c r="AI84" s="184"/>
      <c r="AJ84" s="184"/>
      <c r="AK84" s="184"/>
      <c r="AL84" s="184"/>
      <c r="AM84" s="184"/>
      <c r="AN84" s="184"/>
      <c r="AO84" s="184"/>
      <c r="AP84" s="184"/>
      <c r="AQ84" s="165"/>
      <c r="AR84" s="148"/>
      <c r="AS84" s="184"/>
      <c r="AT84" s="184"/>
      <c r="AU84" s="184"/>
      <c r="AV84" s="184"/>
      <c r="AW84" s="184"/>
      <c r="AX84" s="184"/>
      <c r="AY84" s="184"/>
      <c r="AZ84" s="184"/>
      <c r="BA84" s="184"/>
      <c r="BB84" s="184"/>
      <c r="BC84" s="184"/>
      <c r="BD84" s="184"/>
      <c r="BE84" s="184"/>
      <c r="BF84" s="184"/>
      <c r="BG84" s="184"/>
      <c r="BH84" s="184"/>
      <c r="BI84" s="184"/>
      <c r="BJ84" s="184"/>
      <c r="BK84" s="184"/>
      <c r="BL84" s="184"/>
      <c r="BM84" s="184"/>
      <c r="BN84" s="184"/>
      <c r="BO84" s="184"/>
      <c r="BP84" s="184"/>
      <c r="BQ84" s="184"/>
      <c r="BR84" s="184"/>
      <c r="BS84" s="184"/>
      <c r="BT84" s="184"/>
      <c r="BU84" s="184"/>
      <c r="BV84" s="148"/>
      <c r="BW84" s="148"/>
      <c r="BX84" s="121"/>
      <c r="BY84" s="121"/>
      <c r="BZ84" s="121"/>
      <c r="CA84" s="121"/>
      <c r="CB84" s="143"/>
      <c r="CC84" s="143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7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</row>
    <row r="85" spans="1:115" ht="12" customHeight="1">
      <c r="A85" s="37"/>
      <c r="B85" s="218" t="s">
        <v>21</v>
      </c>
      <c r="C85" s="218"/>
      <c r="D85" s="218"/>
      <c r="E85" s="218"/>
      <c r="F85" s="218"/>
      <c r="G85" s="218"/>
      <c r="H85" s="218"/>
      <c r="I85" s="218"/>
      <c r="J85" s="218"/>
      <c r="K85" s="218"/>
      <c r="L85" s="57"/>
      <c r="M85" s="49"/>
      <c r="N85" s="193"/>
      <c r="O85" s="194"/>
      <c r="P85" s="194"/>
      <c r="Q85" s="194"/>
      <c r="R85" s="194"/>
      <c r="S85" s="194"/>
      <c r="T85" s="194"/>
      <c r="U85" s="194"/>
      <c r="V85" s="194"/>
      <c r="W85" s="194"/>
      <c r="X85" s="194"/>
      <c r="Y85" s="194"/>
      <c r="Z85" s="194"/>
      <c r="AA85" s="194"/>
      <c r="AB85" s="194"/>
      <c r="AC85" s="194"/>
      <c r="AD85" s="194"/>
      <c r="AE85" s="194"/>
      <c r="AF85" s="194"/>
      <c r="AG85" s="194"/>
      <c r="AH85" s="194"/>
      <c r="AI85" s="194"/>
      <c r="AJ85" s="194"/>
      <c r="AK85" s="194"/>
      <c r="AL85" s="194"/>
      <c r="AM85" s="194"/>
      <c r="AN85" s="194"/>
      <c r="AO85" s="194"/>
      <c r="AP85" s="194"/>
      <c r="AQ85" s="165"/>
      <c r="AR85" s="148"/>
      <c r="AS85" s="194"/>
      <c r="AT85" s="194"/>
      <c r="AU85" s="194"/>
      <c r="AV85" s="194"/>
      <c r="AW85" s="194"/>
      <c r="AX85" s="194"/>
      <c r="AY85" s="194"/>
      <c r="AZ85" s="194"/>
      <c r="BA85" s="194"/>
      <c r="BB85" s="194"/>
      <c r="BC85" s="194"/>
      <c r="BD85" s="194"/>
      <c r="BE85" s="194"/>
      <c r="BF85" s="194"/>
      <c r="BG85" s="194"/>
      <c r="BH85" s="194"/>
      <c r="BI85" s="194"/>
      <c r="BJ85" s="194"/>
      <c r="BK85" s="194"/>
      <c r="BL85" s="194"/>
      <c r="BM85" s="194"/>
      <c r="BN85" s="194"/>
      <c r="BO85" s="194"/>
      <c r="BP85" s="194"/>
      <c r="BQ85" s="194"/>
      <c r="BR85" s="194"/>
      <c r="BS85" s="194"/>
      <c r="BT85" s="194"/>
      <c r="BU85" s="194"/>
      <c r="BV85" s="148"/>
      <c r="BW85" s="148"/>
      <c r="BX85" s="121"/>
      <c r="BY85" s="121"/>
      <c r="BZ85" s="121"/>
      <c r="CA85" s="121"/>
      <c r="CB85" s="143"/>
      <c r="CC85" s="143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7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</row>
    <row r="86" spans="1:115" ht="3" customHeight="1">
      <c r="A86" s="37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57"/>
      <c r="M86" s="49"/>
      <c r="N86" s="184"/>
      <c r="O86" s="184"/>
      <c r="P86" s="184"/>
      <c r="Q86" s="184"/>
      <c r="R86" s="184"/>
      <c r="S86" s="184"/>
      <c r="T86" s="184"/>
      <c r="U86" s="184"/>
      <c r="V86" s="184"/>
      <c r="W86" s="184"/>
      <c r="X86" s="184"/>
      <c r="Y86" s="184"/>
      <c r="Z86" s="184"/>
      <c r="AA86" s="184"/>
      <c r="AB86" s="184"/>
      <c r="AC86" s="184"/>
      <c r="AD86" s="184"/>
      <c r="AE86" s="184"/>
      <c r="AF86" s="184"/>
      <c r="AG86" s="184"/>
      <c r="AH86" s="184"/>
      <c r="AI86" s="184"/>
      <c r="AJ86" s="184"/>
      <c r="AK86" s="184"/>
      <c r="AL86" s="184"/>
      <c r="AM86" s="184"/>
      <c r="AN86" s="184"/>
      <c r="AO86" s="184"/>
      <c r="AP86" s="184"/>
      <c r="AQ86" s="165"/>
      <c r="AR86" s="148"/>
      <c r="AS86" s="184"/>
      <c r="AT86" s="184"/>
      <c r="AU86" s="184"/>
      <c r="AV86" s="184"/>
      <c r="AW86" s="184"/>
      <c r="AX86" s="184"/>
      <c r="AY86" s="184"/>
      <c r="AZ86" s="184"/>
      <c r="BA86" s="184"/>
      <c r="BB86" s="184"/>
      <c r="BC86" s="184"/>
      <c r="BD86" s="184"/>
      <c r="BE86" s="184"/>
      <c r="BF86" s="184"/>
      <c r="BG86" s="184"/>
      <c r="BH86" s="184"/>
      <c r="BI86" s="184"/>
      <c r="BJ86" s="184"/>
      <c r="BK86" s="184"/>
      <c r="BL86" s="184"/>
      <c r="BM86" s="184"/>
      <c r="BN86" s="184"/>
      <c r="BO86" s="184"/>
      <c r="BP86" s="184"/>
      <c r="BQ86" s="184"/>
      <c r="BR86" s="184"/>
      <c r="BS86" s="184"/>
      <c r="BT86" s="184"/>
      <c r="BU86" s="184"/>
      <c r="BV86" s="148"/>
      <c r="BW86" s="148"/>
      <c r="BX86" s="121"/>
      <c r="BY86" s="121"/>
      <c r="BZ86" s="121"/>
      <c r="CA86" s="121"/>
      <c r="CB86" s="143"/>
      <c r="CC86" s="143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7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</row>
    <row r="87" spans="1:115" ht="13.5" customHeight="1">
      <c r="A87" s="37"/>
      <c r="B87" s="218" t="s">
        <v>22</v>
      </c>
      <c r="C87" s="218"/>
      <c r="D87" s="218"/>
      <c r="E87" s="218"/>
      <c r="F87" s="218"/>
      <c r="G87" s="218"/>
      <c r="H87" s="218"/>
      <c r="I87" s="218"/>
      <c r="J87" s="218"/>
      <c r="K87" s="218"/>
      <c r="L87" s="58"/>
      <c r="M87" s="49"/>
      <c r="N87" s="194"/>
      <c r="O87" s="194"/>
      <c r="P87" s="194"/>
      <c r="Q87" s="194"/>
      <c r="R87" s="194"/>
      <c r="S87" s="194"/>
      <c r="T87" s="194"/>
      <c r="U87" s="194"/>
      <c r="V87" s="194"/>
      <c r="W87" s="194"/>
      <c r="X87" s="194"/>
      <c r="Y87" s="194"/>
      <c r="Z87" s="194"/>
      <c r="AA87" s="194"/>
      <c r="AB87" s="194"/>
      <c r="AC87" s="194"/>
      <c r="AD87" s="194"/>
      <c r="AE87" s="194"/>
      <c r="AF87" s="194"/>
      <c r="AG87" s="194"/>
      <c r="AH87" s="194"/>
      <c r="AI87" s="194"/>
      <c r="AJ87" s="194"/>
      <c r="AK87" s="194"/>
      <c r="AL87" s="194"/>
      <c r="AM87" s="194"/>
      <c r="AN87" s="194"/>
      <c r="AO87" s="194"/>
      <c r="AP87" s="194"/>
      <c r="AQ87" s="165"/>
      <c r="AR87" s="148"/>
      <c r="AS87" s="194"/>
      <c r="AT87" s="194"/>
      <c r="AU87" s="194"/>
      <c r="AV87" s="194"/>
      <c r="AW87" s="194"/>
      <c r="AX87" s="194"/>
      <c r="AY87" s="194"/>
      <c r="AZ87" s="194"/>
      <c r="BA87" s="194"/>
      <c r="BB87" s="194"/>
      <c r="BC87" s="194"/>
      <c r="BD87" s="194"/>
      <c r="BE87" s="194"/>
      <c r="BF87" s="194"/>
      <c r="BG87" s="194"/>
      <c r="BH87" s="194"/>
      <c r="BI87" s="194"/>
      <c r="BJ87" s="194"/>
      <c r="BK87" s="194"/>
      <c r="BL87" s="194"/>
      <c r="BM87" s="194"/>
      <c r="BN87" s="194"/>
      <c r="BO87" s="194"/>
      <c r="BP87" s="194"/>
      <c r="BQ87" s="194"/>
      <c r="BR87" s="194"/>
      <c r="BS87" s="194"/>
      <c r="BT87" s="194"/>
      <c r="BU87" s="194"/>
      <c r="BV87" s="148"/>
      <c r="BW87" s="148"/>
      <c r="BX87" s="121"/>
      <c r="BY87" s="121"/>
      <c r="BZ87" s="121"/>
      <c r="CA87" s="121"/>
      <c r="CB87" s="143"/>
      <c r="CC87" s="143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7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</row>
    <row r="88" spans="1:115" ht="2.25" customHeight="1">
      <c r="A88" s="37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58"/>
      <c r="M88" s="49"/>
      <c r="N88" s="184"/>
      <c r="O88" s="184"/>
      <c r="P88" s="184"/>
      <c r="Q88" s="184"/>
      <c r="R88" s="184"/>
      <c r="S88" s="184"/>
      <c r="T88" s="184"/>
      <c r="U88" s="184"/>
      <c r="V88" s="184"/>
      <c r="W88" s="184"/>
      <c r="X88" s="184"/>
      <c r="Y88" s="184"/>
      <c r="Z88" s="184"/>
      <c r="AA88" s="184"/>
      <c r="AB88" s="184"/>
      <c r="AC88" s="184"/>
      <c r="AD88" s="184"/>
      <c r="AE88" s="184"/>
      <c r="AF88" s="184"/>
      <c r="AG88" s="184"/>
      <c r="AH88" s="184"/>
      <c r="AI88" s="184"/>
      <c r="AJ88" s="184"/>
      <c r="AK88" s="184"/>
      <c r="AL88" s="184"/>
      <c r="AM88" s="184"/>
      <c r="AN88" s="184"/>
      <c r="AO88" s="184"/>
      <c r="AP88" s="184"/>
      <c r="AQ88" s="165"/>
      <c r="AR88" s="148"/>
      <c r="AS88" s="184"/>
      <c r="AT88" s="184"/>
      <c r="AU88" s="184"/>
      <c r="AV88" s="184"/>
      <c r="AW88" s="184"/>
      <c r="AX88" s="184"/>
      <c r="AY88" s="184"/>
      <c r="AZ88" s="184"/>
      <c r="BA88" s="184"/>
      <c r="BB88" s="184"/>
      <c r="BC88" s="184"/>
      <c r="BD88" s="184"/>
      <c r="BE88" s="184"/>
      <c r="BF88" s="184"/>
      <c r="BG88" s="184"/>
      <c r="BH88" s="184"/>
      <c r="BI88" s="184"/>
      <c r="BJ88" s="184"/>
      <c r="BK88" s="184"/>
      <c r="BL88" s="184"/>
      <c r="BM88" s="184"/>
      <c r="BN88" s="184"/>
      <c r="BO88" s="184"/>
      <c r="BP88" s="184"/>
      <c r="BQ88" s="184"/>
      <c r="BR88" s="184"/>
      <c r="BS88" s="184"/>
      <c r="BT88" s="184"/>
      <c r="BU88" s="184"/>
      <c r="BV88" s="148"/>
      <c r="BW88" s="148"/>
      <c r="BX88" s="121"/>
      <c r="BY88" s="121"/>
      <c r="BZ88" s="121"/>
      <c r="CA88" s="121"/>
      <c r="CB88" s="143"/>
      <c r="CC88" s="143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7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</row>
    <row r="89" spans="1:115" ht="12.75" customHeight="1">
      <c r="A89" s="37"/>
      <c r="B89" s="218" t="s">
        <v>72</v>
      </c>
      <c r="C89" s="218"/>
      <c r="D89" s="218"/>
      <c r="E89" s="218"/>
      <c r="F89" s="218"/>
      <c r="G89" s="218"/>
      <c r="H89" s="218"/>
      <c r="I89" s="218"/>
      <c r="J89" s="218"/>
      <c r="K89" s="218"/>
      <c r="L89" s="58"/>
      <c r="M89" s="49"/>
      <c r="N89" s="194"/>
      <c r="O89" s="194"/>
      <c r="P89" s="194"/>
      <c r="Q89" s="194"/>
      <c r="R89" s="194"/>
      <c r="S89" s="194"/>
      <c r="T89" s="194"/>
      <c r="U89" s="194"/>
      <c r="V89" s="194"/>
      <c r="W89" s="194"/>
      <c r="X89" s="194"/>
      <c r="Y89" s="194"/>
      <c r="Z89" s="194"/>
      <c r="AA89" s="194"/>
      <c r="AB89" s="194"/>
      <c r="AC89" s="194"/>
      <c r="AD89" s="194"/>
      <c r="AE89" s="194"/>
      <c r="AF89" s="194"/>
      <c r="AG89" s="194"/>
      <c r="AH89" s="194"/>
      <c r="AI89" s="194"/>
      <c r="AJ89" s="194"/>
      <c r="AK89" s="194"/>
      <c r="AL89" s="194"/>
      <c r="AM89" s="194"/>
      <c r="AN89" s="194"/>
      <c r="AO89" s="194"/>
      <c r="AP89" s="194"/>
      <c r="AQ89" s="149" t="str">
        <f>IF(N83="",IF(N89="","V",""),"")</f>
        <v>V</v>
      </c>
      <c r="AR89" s="148"/>
      <c r="AS89" s="194"/>
      <c r="AT89" s="194"/>
      <c r="AU89" s="194"/>
      <c r="AV89" s="194"/>
      <c r="AW89" s="194"/>
      <c r="AX89" s="194"/>
      <c r="AY89" s="194"/>
      <c r="AZ89" s="194"/>
      <c r="BA89" s="194"/>
      <c r="BB89" s="194"/>
      <c r="BC89" s="194"/>
      <c r="BD89" s="194"/>
      <c r="BE89" s="194"/>
      <c r="BF89" s="194"/>
      <c r="BG89" s="194"/>
      <c r="BH89" s="194"/>
      <c r="BI89" s="194"/>
      <c r="BJ89" s="194"/>
      <c r="BK89" s="194"/>
      <c r="BL89" s="194"/>
      <c r="BM89" s="194"/>
      <c r="BN89" s="194"/>
      <c r="BO89" s="194"/>
      <c r="BP89" s="194"/>
      <c r="BQ89" s="194"/>
      <c r="BR89" s="194"/>
      <c r="BS89" s="194"/>
      <c r="BT89" s="194"/>
      <c r="BU89" s="194"/>
      <c r="BV89" s="159" t="str">
        <f>IF(AS83="",IF(AS89="","V",""),"")</f>
        <v>V</v>
      </c>
      <c r="BW89" s="148"/>
      <c r="BX89" s="121"/>
      <c r="BY89" s="121"/>
      <c r="BZ89" s="121"/>
      <c r="CA89" s="121"/>
      <c r="CB89" s="143"/>
      <c r="CC89" s="143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7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</row>
    <row r="90" spans="1:115" ht="2.25" customHeight="1">
      <c r="A90" s="37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58"/>
      <c r="M90" s="49"/>
      <c r="N90" s="184"/>
      <c r="O90" s="184"/>
      <c r="P90" s="184"/>
      <c r="Q90" s="184"/>
      <c r="R90" s="184"/>
      <c r="S90" s="184"/>
      <c r="T90" s="184"/>
      <c r="U90" s="184"/>
      <c r="V90" s="184"/>
      <c r="W90" s="184"/>
      <c r="X90" s="184"/>
      <c r="Y90" s="184"/>
      <c r="Z90" s="184"/>
      <c r="AA90" s="184"/>
      <c r="AB90" s="184"/>
      <c r="AC90" s="184"/>
      <c r="AD90" s="184"/>
      <c r="AE90" s="184"/>
      <c r="AF90" s="184"/>
      <c r="AG90" s="184"/>
      <c r="AH90" s="184"/>
      <c r="AI90" s="184"/>
      <c r="AJ90" s="184"/>
      <c r="AK90" s="184"/>
      <c r="AL90" s="184"/>
      <c r="AM90" s="184"/>
      <c r="AN90" s="184"/>
      <c r="AO90" s="184"/>
      <c r="AP90" s="184"/>
      <c r="AQ90" s="165"/>
      <c r="AR90" s="148"/>
      <c r="AS90" s="184"/>
      <c r="AT90" s="184"/>
      <c r="AU90" s="184"/>
      <c r="AV90" s="184"/>
      <c r="AW90" s="184"/>
      <c r="AX90" s="184"/>
      <c r="AY90" s="184"/>
      <c r="AZ90" s="184"/>
      <c r="BA90" s="184"/>
      <c r="BB90" s="184"/>
      <c r="BC90" s="184"/>
      <c r="BD90" s="184"/>
      <c r="BE90" s="184"/>
      <c r="BF90" s="184"/>
      <c r="BG90" s="184"/>
      <c r="BH90" s="184"/>
      <c r="BI90" s="184"/>
      <c r="BJ90" s="184"/>
      <c r="BK90" s="184"/>
      <c r="BL90" s="184"/>
      <c r="BM90" s="184"/>
      <c r="BN90" s="184"/>
      <c r="BO90" s="184"/>
      <c r="BP90" s="184"/>
      <c r="BQ90" s="184"/>
      <c r="BR90" s="184"/>
      <c r="BS90" s="184"/>
      <c r="BT90" s="184"/>
      <c r="BU90" s="184"/>
      <c r="BV90" s="148"/>
      <c r="BW90" s="148"/>
      <c r="BX90" s="121"/>
      <c r="BY90" s="121"/>
      <c r="BZ90" s="121"/>
      <c r="CA90" s="121"/>
      <c r="CB90" s="143"/>
      <c r="CC90" s="143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7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</row>
    <row r="91" spans="1:115" ht="13.5" customHeight="1">
      <c r="A91" s="37"/>
      <c r="B91" s="218" t="s">
        <v>267</v>
      </c>
      <c r="C91" s="218"/>
      <c r="D91" s="218"/>
      <c r="E91" s="218"/>
      <c r="F91" s="218"/>
      <c r="G91" s="218"/>
      <c r="H91" s="218"/>
      <c r="I91" s="218"/>
      <c r="J91" s="218"/>
      <c r="K91" s="218"/>
      <c r="L91" s="58"/>
      <c r="M91" s="49"/>
      <c r="N91" s="194"/>
      <c r="O91" s="194"/>
      <c r="P91" s="194"/>
      <c r="Q91" s="194"/>
      <c r="R91" s="194"/>
      <c r="S91" s="194"/>
      <c r="T91" s="194"/>
      <c r="U91" s="194"/>
      <c r="V91" s="194"/>
      <c r="W91" s="194"/>
      <c r="X91" s="194"/>
      <c r="Y91" s="194"/>
      <c r="Z91" s="194"/>
      <c r="AA91" s="194"/>
      <c r="AB91" s="194"/>
      <c r="AC91" s="194"/>
      <c r="AD91" s="194"/>
      <c r="AE91" s="194"/>
      <c r="AF91" s="194"/>
      <c r="AG91" s="194"/>
      <c r="AH91" s="194"/>
      <c r="AI91" s="194"/>
      <c r="AJ91" s="194"/>
      <c r="AK91" s="194"/>
      <c r="AL91" s="194"/>
      <c r="AM91" s="194"/>
      <c r="AN91" s="194"/>
      <c r="AO91" s="194"/>
      <c r="AP91" s="194"/>
      <c r="AQ91" s="165"/>
      <c r="AR91" s="148"/>
      <c r="AS91" s="194"/>
      <c r="AT91" s="194"/>
      <c r="AU91" s="194"/>
      <c r="AV91" s="194"/>
      <c r="AW91" s="194"/>
      <c r="AX91" s="194"/>
      <c r="AY91" s="194"/>
      <c r="AZ91" s="194"/>
      <c r="BA91" s="194"/>
      <c r="BB91" s="194"/>
      <c r="BC91" s="194"/>
      <c r="BD91" s="194"/>
      <c r="BE91" s="194"/>
      <c r="BF91" s="194"/>
      <c r="BG91" s="194"/>
      <c r="BH91" s="194"/>
      <c r="BI91" s="194"/>
      <c r="BJ91" s="194"/>
      <c r="BK91" s="194"/>
      <c r="BL91" s="194"/>
      <c r="BM91" s="194"/>
      <c r="BN91" s="194"/>
      <c r="BO91" s="194"/>
      <c r="BP91" s="194"/>
      <c r="BQ91" s="194"/>
      <c r="BR91" s="194"/>
      <c r="BS91" s="194"/>
      <c r="BT91" s="194"/>
      <c r="BU91" s="194"/>
      <c r="BV91" s="148"/>
      <c r="BW91" s="148"/>
      <c r="BX91" s="121"/>
      <c r="BY91" s="121"/>
      <c r="BZ91" s="121"/>
      <c r="CA91" s="121"/>
      <c r="CB91" s="143"/>
      <c r="CC91" s="143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7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</row>
    <row r="92" spans="1:115" ht="3.75" customHeight="1">
      <c r="A92" s="37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58"/>
      <c r="M92" s="49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96"/>
      <c r="AM92" s="96"/>
      <c r="AN92" s="96"/>
      <c r="AO92" s="96"/>
      <c r="AP92" s="96"/>
      <c r="AQ92" s="165"/>
      <c r="AR92" s="148"/>
      <c r="AS92" s="96"/>
      <c r="AT92" s="96"/>
      <c r="AU92" s="96"/>
      <c r="AV92" s="96"/>
      <c r="AW92" s="96"/>
      <c r="AX92" s="96"/>
      <c r="AY92" s="96"/>
      <c r="AZ92" s="96"/>
      <c r="BA92" s="96"/>
      <c r="BB92" s="96"/>
      <c r="BC92" s="96"/>
      <c r="BD92" s="96"/>
      <c r="BE92" s="96"/>
      <c r="BF92" s="96"/>
      <c r="BG92" s="96"/>
      <c r="BH92" s="96"/>
      <c r="BI92" s="96"/>
      <c r="BJ92" s="96"/>
      <c r="BK92" s="96"/>
      <c r="BL92" s="96"/>
      <c r="BM92" s="96"/>
      <c r="BN92" s="96"/>
      <c r="BO92" s="96"/>
      <c r="BP92" s="96"/>
      <c r="BQ92" s="96"/>
      <c r="BR92" s="96"/>
      <c r="BS92" s="96"/>
      <c r="BT92" s="96"/>
      <c r="BU92" s="96"/>
      <c r="BV92" s="148"/>
      <c r="BW92" s="148"/>
      <c r="BX92" s="121"/>
      <c r="BY92" s="121"/>
      <c r="BZ92" s="121"/>
      <c r="CA92" s="121"/>
      <c r="CB92" s="143"/>
      <c r="CC92" s="143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7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</row>
    <row r="93" spans="1:115" ht="12" customHeight="1" thickBot="1">
      <c r="A93" s="37"/>
      <c r="B93" s="224"/>
      <c r="C93" s="224"/>
      <c r="D93" s="224"/>
      <c r="E93" s="224"/>
      <c r="F93" s="224"/>
      <c r="G93" s="224"/>
      <c r="H93" s="224"/>
      <c r="I93" s="224"/>
      <c r="J93" s="224"/>
      <c r="K93" s="224"/>
      <c r="L93" s="59"/>
      <c r="M93" s="49"/>
      <c r="N93" s="218" t="s">
        <v>260</v>
      </c>
      <c r="O93" s="218"/>
      <c r="P93" s="218"/>
      <c r="Q93" s="218"/>
      <c r="R93" s="218"/>
      <c r="S93" s="218"/>
      <c r="T93" s="218"/>
      <c r="U93" s="206"/>
      <c r="V93" s="206"/>
      <c r="W93" s="206"/>
      <c r="X93" s="206"/>
      <c r="Y93" s="206"/>
      <c r="Z93" s="206"/>
      <c r="AA93" s="206"/>
      <c r="AB93" s="218" t="s">
        <v>259</v>
      </c>
      <c r="AC93" s="218"/>
      <c r="AD93" s="218"/>
      <c r="AE93" s="218"/>
      <c r="AF93" s="218"/>
      <c r="AG93" s="218"/>
      <c r="AH93" s="218"/>
      <c r="AI93" s="218"/>
      <c r="AJ93" s="206"/>
      <c r="AK93" s="206"/>
      <c r="AL93" s="206"/>
      <c r="AM93" s="206"/>
      <c r="AN93" s="206"/>
      <c r="AO93" s="206"/>
      <c r="AP93" s="206"/>
      <c r="AQ93" s="165"/>
      <c r="AR93" s="148"/>
      <c r="AS93" s="218" t="s">
        <v>260</v>
      </c>
      <c r="AT93" s="218"/>
      <c r="AU93" s="218"/>
      <c r="AV93" s="218"/>
      <c r="AW93" s="218"/>
      <c r="AX93" s="206"/>
      <c r="AY93" s="206"/>
      <c r="AZ93" s="206"/>
      <c r="BA93" s="206"/>
      <c r="BB93" s="206"/>
      <c r="BC93" s="206"/>
      <c r="BD93" s="206"/>
      <c r="BE93" s="218" t="s">
        <v>259</v>
      </c>
      <c r="BF93" s="218"/>
      <c r="BG93" s="218"/>
      <c r="BH93" s="218"/>
      <c r="BI93" s="218"/>
      <c r="BJ93" s="218"/>
      <c r="BK93" s="218"/>
      <c r="BL93" s="218"/>
      <c r="BM93" s="218"/>
      <c r="BN93" s="255"/>
      <c r="BO93" s="255"/>
      <c r="BP93" s="255"/>
      <c r="BQ93" s="255"/>
      <c r="BR93" s="255"/>
      <c r="BS93" s="255"/>
      <c r="BT93" s="255"/>
      <c r="BU93" s="255"/>
      <c r="BV93" s="148"/>
      <c r="BW93" s="148"/>
      <c r="BX93" s="121"/>
      <c r="BY93" s="121"/>
      <c r="BZ93" s="121"/>
      <c r="CA93" s="121"/>
      <c r="CB93" s="143">
        <f>CONCATENATE(IF(ISBLANK(U93),"",CONCATENATE("оф.",U93)),IF(ISBLANK(AJ93),"",CONCATENATE("оф.",AJ93)))</f>
      </c>
      <c r="CC93" s="143">
        <f>CONCATENATE(IF(ISBLANK(AX93),"",CONCATENATE("оф.",AX93)),IF(ISBLANK(BN93),"",CONCATENATE("оф.",BN93)))</f>
      </c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7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</row>
    <row r="94" spans="1:115" ht="3.75" customHeight="1">
      <c r="A94" s="37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58"/>
      <c r="M94" s="95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96"/>
      <c r="AM94" s="96"/>
      <c r="AN94" s="96"/>
      <c r="AO94" s="96"/>
      <c r="AP94" s="96"/>
      <c r="AQ94" s="103"/>
      <c r="AR94" s="97"/>
      <c r="AS94" s="96"/>
      <c r="AT94" s="96"/>
      <c r="AU94" s="96"/>
      <c r="AV94" s="96"/>
      <c r="AW94" s="96"/>
      <c r="AX94" s="96"/>
      <c r="AY94" s="96"/>
      <c r="AZ94" s="96"/>
      <c r="BA94" s="96"/>
      <c r="BB94" s="96"/>
      <c r="BC94" s="96"/>
      <c r="BD94" s="96"/>
      <c r="BE94" s="96"/>
      <c r="BF94" s="96"/>
      <c r="BG94" s="96"/>
      <c r="BH94" s="96"/>
      <c r="BI94" s="96"/>
      <c r="BJ94" s="96"/>
      <c r="BK94" s="96"/>
      <c r="BL94" s="96"/>
      <c r="BM94" s="96"/>
      <c r="BN94" s="96"/>
      <c r="BO94" s="96"/>
      <c r="BP94" s="96"/>
      <c r="BQ94" s="96"/>
      <c r="BR94" s="96"/>
      <c r="BS94" s="96"/>
      <c r="BT94" s="96"/>
      <c r="BU94" s="96"/>
      <c r="BV94" s="97"/>
      <c r="BW94" s="97"/>
      <c r="BX94" s="121"/>
      <c r="BY94" s="121"/>
      <c r="BZ94" s="121"/>
      <c r="CA94" s="121"/>
      <c r="CB94" s="143"/>
      <c r="CC94" s="143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7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</row>
    <row r="95" spans="1:115" ht="6" customHeight="1">
      <c r="A95" s="37"/>
      <c r="B95" s="223" t="s">
        <v>220</v>
      </c>
      <c r="C95" s="223"/>
      <c r="D95" s="223"/>
      <c r="E95" s="223"/>
      <c r="F95" s="223"/>
      <c r="G95" s="223"/>
      <c r="H95" s="223"/>
      <c r="I95" s="223"/>
      <c r="J95" s="223"/>
      <c r="K95" s="223"/>
      <c r="L95" s="72"/>
      <c r="M95" s="95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132"/>
      <c r="AB95" s="96"/>
      <c r="AC95" s="96"/>
      <c r="AD95" s="96"/>
      <c r="AE95" s="96"/>
      <c r="AF95" s="96"/>
      <c r="AG95" s="96"/>
      <c r="AH95" s="96"/>
      <c r="AI95" s="96"/>
      <c r="AJ95" s="96"/>
      <c r="AK95" s="96"/>
      <c r="AL95" s="96"/>
      <c r="AM95" s="96"/>
      <c r="AN95" s="96"/>
      <c r="AO95" s="96"/>
      <c r="AP95" s="96"/>
      <c r="AQ95" s="103"/>
      <c r="AR95" s="97"/>
      <c r="AS95" s="96"/>
      <c r="AT95" s="96"/>
      <c r="AU95" s="96"/>
      <c r="AV95" s="96"/>
      <c r="AW95" s="96"/>
      <c r="AX95" s="96"/>
      <c r="AY95" s="96"/>
      <c r="AZ95" s="96"/>
      <c r="BA95" s="96"/>
      <c r="BB95" s="96"/>
      <c r="BC95" s="96"/>
      <c r="BD95" s="96"/>
      <c r="BE95" s="96"/>
      <c r="BF95" s="96"/>
      <c r="BG95" s="96"/>
      <c r="BH95" s="96"/>
      <c r="BI95" s="96"/>
      <c r="BJ95" s="96"/>
      <c r="BK95" s="96"/>
      <c r="BL95" s="96"/>
      <c r="BM95" s="96"/>
      <c r="BN95" s="96"/>
      <c r="BO95" s="96"/>
      <c r="BP95" s="96"/>
      <c r="BQ95" s="96"/>
      <c r="BR95" s="96"/>
      <c r="BS95" s="96"/>
      <c r="BT95" s="96"/>
      <c r="BU95" s="96"/>
      <c r="BV95" s="97"/>
      <c r="BW95" s="97"/>
      <c r="BX95" s="121"/>
      <c r="BY95" s="121"/>
      <c r="BZ95" s="121"/>
      <c r="CA95" s="121"/>
      <c r="CB95" s="143"/>
      <c r="CC95" s="143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7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</row>
    <row r="96" spans="1:115" ht="6" customHeight="1">
      <c r="A96" s="60"/>
      <c r="B96" s="223"/>
      <c r="C96" s="223"/>
      <c r="D96" s="223"/>
      <c r="E96" s="223"/>
      <c r="F96" s="223"/>
      <c r="G96" s="223"/>
      <c r="H96" s="223"/>
      <c r="I96" s="223"/>
      <c r="J96" s="223"/>
      <c r="K96" s="223"/>
      <c r="L96" s="72"/>
      <c r="M96" s="49"/>
      <c r="N96" s="195"/>
      <c r="O96" s="196"/>
      <c r="P96" s="196"/>
      <c r="Q96" s="196"/>
      <c r="R96" s="196"/>
      <c r="S96" s="196"/>
      <c r="T96" s="196"/>
      <c r="U96" s="196"/>
      <c r="V96" s="196"/>
      <c r="W96" s="196"/>
      <c r="X96" s="196"/>
      <c r="Y96" s="196"/>
      <c r="Z96" s="196"/>
      <c r="AA96" s="196"/>
      <c r="AB96" s="196"/>
      <c r="AC96" s="196"/>
      <c r="AD96" s="196"/>
      <c r="AE96" s="196"/>
      <c r="AF96" s="196"/>
      <c r="AG96" s="196"/>
      <c r="AH96" s="196"/>
      <c r="AI96" s="196"/>
      <c r="AJ96" s="196"/>
      <c r="AK96" s="196"/>
      <c r="AL96" s="196"/>
      <c r="AM96" s="196"/>
      <c r="AN96" s="196"/>
      <c r="AO96" s="196"/>
      <c r="AP96" s="196"/>
      <c r="AQ96" s="248" t="str">
        <f>IF(N96="","V","")</f>
        <v>V</v>
      </c>
      <c r="AR96" s="148"/>
      <c r="AS96" s="195"/>
      <c r="AT96" s="196"/>
      <c r="AU96" s="196"/>
      <c r="AV96" s="196"/>
      <c r="AW96" s="196"/>
      <c r="AX96" s="196"/>
      <c r="AY96" s="196"/>
      <c r="AZ96" s="196"/>
      <c r="BA96" s="196"/>
      <c r="BB96" s="196"/>
      <c r="BC96" s="196"/>
      <c r="BD96" s="196"/>
      <c r="BE96" s="196"/>
      <c r="BF96" s="196"/>
      <c r="BG96" s="196"/>
      <c r="BH96" s="196"/>
      <c r="BI96" s="196"/>
      <c r="BJ96" s="196"/>
      <c r="BK96" s="196"/>
      <c r="BL96" s="196"/>
      <c r="BM96" s="196"/>
      <c r="BN96" s="196"/>
      <c r="BO96" s="196"/>
      <c r="BP96" s="196"/>
      <c r="BQ96" s="196"/>
      <c r="BR96" s="196"/>
      <c r="BS96" s="196"/>
      <c r="BT96" s="196"/>
      <c r="BU96" s="196"/>
      <c r="BV96" s="333" t="str">
        <f>IF(AS96="","V","")</f>
        <v>V</v>
      </c>
      <c r="BW96" s="148"/>
      <c r="BX96" s="121"/>
      <c r="BY96" s="121"/>
      <c r="BZ96" s="121"/>
      <c r="CA96" s="121"/>
      <c r="CB96" s="143"/>
      <c r="CC96" s="143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7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</row>
    <row r="97" spans="1:115" ht="6" customHeight="1">
      <c r="A97" s="60"/>
      <c r="B97" s="223"/>
      <c r="C97" s="223"/>
      <c r="D97" s="223"/>
      <c r="E97" s="223"/>
      <c r="F97" s="223"/>
      <c r="G97" s="223"/>
      <c r="H97" s="223"/>
      <c r="I97" s="223"/>
      <c r="J97" s="223"/>
      <c r="K97" s="223"/>
      <c r="L97" s="72"/>
      <c r="M97" s="49"/>
      <c r="N97" s="196"/>
      <c r="O97" s="196"/>
      <c r="P97" s="196"/>
      <c r="Q97" s="196"/>
      <c r="R97" s="196"/>
      <c r="S97" s="196"/>
      <c r="T97" s="196"/>
      <c r="U97" s="196"/>
      <c r="V97" s="196"/>
      <c r="W97" s="196"/>
      <c r="X97" s="196"/>
      <c r="Y97" s="196"/>
      <c r="Z97" s="196"/>
      <c r="AA97" s="196"/>
      <c r="AB97" s="196"/>
      <c r="AC97" s="196"/>
      <c r="AD97" s="196"/>
      <c r="AE97" s="196"/>
      <c r="AF97" s="196"/>
      <c r="AG97" s="196"/>
      <c r="AH97" s="196"/>
      <c r="AI97" s="196"/>
      <c r="AJ97" s="196"/>
      <c r="AK97" s="196"/>
      <c r="AL97" s="196"/>
      <c r="AM97" s="196"/>
      <c r="AN97" s="196"/>
      <c r="AO97" s="196"/>
      <c r="AP97" s="196"/>
      <c r="AQ97" s="248"/>
      <c r="AR97" s="148"/>
      <c r="AS97" s="196"/>
      <c r="AT97" s="196"/>
      <c r="AU97" s="196"/>
      <c r="AV97" s="196"/>
      <c r="AW97" s="196"/>
      <c r="AX97" s="196"/>
      <c r="AY97" s="196"/>
      <c r="AZ97" s="196"/>
      <c r="BA97" s="196"/>
      <c r="BB97" s="196"/>
      <c r="BC97" s="196"/>
      <c r="BD97" s="196"/>
      <c r="BE97" s="196"/>
      <c r="BF97" s="196"/>
      <c r="BG97" s="196"/>
      <c r="BH97" s="196"/>
      <c r="BI97" s="196"/>
      <c r="BJ97" s="196"/>
      <c r="BK97" s="196"/>
      <c r="BL97" s="196"/>
      <c r="BM97" s="196"/>
      <c r="BN97" s="196"/>
      <c r="BO97" s="196"/>
      <c r="BP97" s="196"/>
      <c r="BQ97" s="196"/>
      <c r="BR97" s="196"/>
      <c r="BS97" s="196"/>
      <c r="BT97" s="196"/>
      <c r="BU97" s="196"/>
      <c r="BV97" s="333"/>
      <c r="BW97" s="148"/>
      <c r="BX97" s="121"/>
      <c r="BY97" s="121"/>
      <c r="BZ97" s="121"/>
      <c r="CA97" s="121"/>
      <c r="CB97" s="143"/>
      <c r="CC97" s="143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7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</row>
    <row r="98" spans="1:115" ht="3.75" customHeight="1">
      <c r="A98" s="60"/>
      <c r="B98" s="223"/>
      <c r="C98" s="223"/>
      <c r="D98" s="223"/>
      <c r="E98" s="223"/>
      <c r="F98" s="223"/>
      <c r="G98" s="223"/>
      <c r="H98" s="223"/>
      <c r="I98" s="223"/>
      <c r="J98" s="223"/>
      <c r="K98" s="223"/>
      <c r="L98" s="72"/>
      <c r="M98" s="49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96"/>
      <c r="AP98" s="96"/>
      <c r="AQ98" s="165"/>
      <c r="AR98" s="148"/>
      <c r="AS98" s="96"/>
      <c r="AT98" s="96"/>
      <c r="AU98" s="96"/>
      <c r="AV98" s="96"/>
      <c r="AW98" s="96"/>
      <c r="AX98" s="96"/>
      <c r="AY98" s="96"/>
      <c r="AZ98" s="96"/>
      <c r="BA98" s="96"/>
      <c r="BB98" s="96"/>
      <c r="BC98" s="96"/>
      <c r="BD98" s="96"/>
      <c r="BE98" s="96"/>
      <c r="BF98" s="96"/>
      <c r="BG98" s="96"/>
      <c r="BH98" s="96"/>
      <c r="BI98" s="96"/>
      <c r="BJ98" s="96"/>
      <c r="BK98" s="96"/>
      <c r="BL98" s="96"/>
      <c r="BM98" s="96"/>
      <c r="BN98" s="96"/>
      <c r="BO98" s="96"/>
      <c r="BP98" s="96"/>
      <c r="BQ98" s="96"/>
      <c r="BR98" s="96"/>
      <c r="BS98" s="96"/>
      <c r="BT98" s="96"/>
      <c r="BU98" s="96"/>
      <c r="BV98" s="148"/>
      <c r="BW98" s="148"/>
      <c r="BX98" s="121"/>
      <c r="BY98" s="121"/>
      <c r="BZ98" s="121"/>
      <c r="CA98" s="121"/>
      <c r="CB98" s="143"/>
      <c r="CC98" s="143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7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</row>
    <row r="99" spans="1:115" ht="9" customHeight="1">
      <c r="A99" s="60"/>
      <c r="B99" s="234" t="s">
        <v>219</v>
      </c>
      <c r="C99" s="234"/>
      <c r="D99" s="234"/>
      <c r="E99" s="234"/>
      <c r="F99" s="234"/>
      <c r="G99" s="234"/>
      <c r="H99" s="234"/>
      <c r="I99" s="234"/>
      <c r="J99" s="234"/>
      <c r="K99" s="234"/>
      <c r="L99" s="61"/>
      <c r="M99" s="49"/>
      <c r="N99" s="195"/>
      <c r="O99" s="196"/>
      <c r="P99" s="196"/>
      <c r="Q99" s="196"/>
      <c r="R99" s="196"/>
      <c r="S99" s="196"/>
      <c r="T99" s="196"/>
      <c r="U99" s="196"/>
      <c r="V99" s="196"/>
      <c r="W99" s="196"/>
      <c r="X99" s="196"/>
      <c r="Y99" s="196"/>
      <c r="Z99" s="196"/>
      <c r="AA99" s="196"/>
      <c r="AB99" s="196"/>
      <c r="AC99" s="196"/>
      <c r="AD99" s="196"/>
      <c r="AE99" s="196"/>
      <c r="AF99" s="196"/>
      <c r="AG99" s="196"/>
      <c r="AH99" s="196"/>
      <c r="AI99" s="196"/>
      <c r="AJ99" s="196"/>
      <c r="AK99" s="196"/>
      <c r="AL99" s="196"/>
      <c r="AM99" s="196"/>
      <c r="AN99" s="196"/>
      <c r="AO99" s="196"/>
      <c r="AP99" s="196"/>
      <c r="AQ99" s="248" t="str">
        <f>IF(N99="","V","")</f>
        <v>V</v>
      </c>
      <c r="AR99" s="148"/>
      <c r="AS99" s="195"/>
      <c r="AT99" s="196"/>
      <c r="AU99" s="196"/>
      <c r="AV99" s="196"/>
      <c r="AW99" s="196"/>
      <c r="AX99" s="196"/>
      <c r="AY99" s="196"/>
      <c r="AZ99" s="196"/>
      <c r="BA99" s="196"/>
      <c r="BB99" s="196"/>
      <c r="BC99" s="196"/>
      <c r="BD99" s="196"/>
      <c r="BE99" s="196"/>
      <c r="BF99" s="196"/>
      <c r="BG99" s="196"/>
      <c r="BH99" s="196"/>
      <c r="BI99" s="196"/>
      <c r="BJ99" s="196"/>
      <c r="BK99" s="196"/>
      <c r="BL99" s="196"/>
      <c r="BM99" s="196"/>
      <c r="BN99" s="196"/>
      <c r="BO99" s="196"/>
      <c r="BP99" s="196"/>
      <c r="BQ99" s="196"/>
      <c r="BR99" s="196"/>
      <c r="BS99" s="196"/>
      <c r="BT99" s="196"/>
      <c r="BU99" s="196"/>
      <c r="BV99" s="333" t="str">
        <f>IF(AS99="","V","")</f>
        <v>V</v>
      </c>
      <c r="BW99" s="148"/>
      <c r="BX99" s="121"/>
      <c r="BY99" s="121"/>
      <c r="BZ99" s="121"/>
      <c r="CA99" s="121"/>
      <c r="CB99" s="143"/>
      <c r="CC99" s="143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7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</row>
    <row r="100" spans="1:115" ht="3.75" customHeight="1" thickBot="1">
      <c r="A100" s="37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3"/>
      <c r="M100" s="49"/>
      <c r="N100" s="196"/>
      <c r="O100" s="196"/>
      <c r="P100" s="196"/>
      <c r="Q100" s="196"/>
      <c r="R100" s="196"/>
      <c r="S100" s="196"/>
      <c r="T100" s="196"/>
      <c r="U100" s="196"/>
      <c r="V100" s="196"/>
      <c r="W100" s="196"/>
      <c r="X100" s="196"/>
      <c r="Y100" s="196"/>
      <c r="Z100" s="196"/>
      <c r="AA100" s="196"/>
      <c r="AB100" s="196"/>
      <c r="AC100" s="196"/>
      <c r="AD100" s="196"/>
      <c r="AE100" s="196"/>
      <c r="AF100" s="196"/>
      <c r="AG100" s="196"/>
      <c r="AH100" s="196"/>
      <c r="AI100" s="196"/>
      <c r="AJ100" s="196"/>
      <c r="AK100" s="196"/>
      <c r="AL100" s="196"/>
      <c r="AM100" s="196"/>
      <c r="AN100" s="196"/>
      <c r="AO100" s="196"/>
      <c r="AP100" s="196"/>
      <c r="AQ100" s="248"/>
      <c r="AR100" s="148"/>
      <c r="AS100" s="196"/>
      <c r="AT100" s="196"/>
      <c r="AU100" s="196"/>
      <c r="AV100" s="196"/>
      <c r="AW100" s="196"/>
      <c r="AX100" s="196"/>
      <c r="AY100" s="196"/>
      <c r="AZ100" s="196"/>
      <c r="BA100" s="196"/>
      <c r="BB100" s="196"/>
      <c r="BC100" s="196"/>
      <c r="BD100" s="196"/>
      <c r="BE100" s="196"/>
      <c r="BF100" s="196"/>
      <c r="BG100" s="196"/>
      <c r="BH100" s="196"/>
      <c r="BI100" s="196"/>
      <c r="BJ100" s="196"/>
      <c r="BK100" s="196"/>
      <c r="BL100" s="196"/>
      <c r="BM100" s="196"/>
      <c r="BN100" s="196"/>
      <c r="BO100" s="196"/>
      <c r="BP100" s="196"/>
      <c r="BQ100" s="196"/>
      <c r="BR100" s="196"/>
      <c r="BS100" s="196"/>
      <c r="BT100" s="196"/>
      <c r="BU100" s="196"/>
      <c r="BV100" s="333"/>
      <c r="BW100" s="148"/>
      <c r="BX100" s="121"/>
      <c r="BY100" s="121"/>
      <c r="BZ100" s="121"/>
      <c r="CA100" s="121"/>
      <c r="CB100" s="143"/>
      <c r="CC100" s="143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7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</row>
    <row r="101" spans="1:115" ht="6" customHeight="1">
      <c r="A101" s="37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50"/>
      <c r="M101" s="49"/>
      <c r="N101" s="148"/>
      <c r="O101" s="148"/>
      <c r="P101" s="148"/>
      <c r="Q101" s="148"/>
      <c r="R101" s="148"/>
      <c r="S101" s="148"/>
      <c r="T101" s="148"/>
      <c r="U101" s="148"/>
      <c r="V101" s="148"/>
      <c r="W101" s="148"/>
      <c r="X101" s="148"/>
      <c r="Y101" s="148"/>
      <c r="Z101" s="148"/>
      <c r="AA101" s="148"/>
      <c r="AB101" s="148"/>
      <c r="AC101" s="148"/>
      <c r="AD101" s="148"/>
      <c r="AE101" s="148"/>
      <c r="AF101" s="148"/>
      <c r="AG101" s="148"/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83"/>
      <c r="AR101" s="148"/>
      <c r="AS101" s="148"/>
      <c r="AT101" s="148"/>
      <c r="AU101" s="148"/>
      <c r="AV101" s="148"/>
      <c r="AW101" s="148"/>
      <c r="AX101" s="148"/>
      <c r="AY101" s="148"/>
      <c r="AZ101" s="148"/>
      <c r="BA101" s="148"/>
      <c r="BB101" s="148"/>
      <c r="BC101" s="148"/>
      <c r="BD101" s="148"/>
      <c r="BE101" s="148"/>
      <c r="BF101" s="148"/>
      <c r="BG101" s="148"/>
      <c r="BH101" s="148"/>
      <c r="BI101" s="148"/>
      <c r="BJ101" s="148"/>
      <c r="BK101" s="148"/>
      <c r="BL101" s="148"/>
      <c r="BM101" s="148"/>
      <c r="BN101" s="148"/>
      <c r="BO101" s="148"/>
      <c r="BP101" s="148"/>
      <c r="BQ101" s="148"/>
      <c r="BR101" s="148"/>
      <c r="BS101" s="148"/>
      <c r="BT101" s="148"/>
      <c r="BU101" s="148"/>
      <c r="BV101" s="148"/>
      <c r="BW101" s="148"/>
      <c r="BX101" s="121"/>
      <c r="BY101" s="121"/>
      <c r="BZ101" s="121"/>
      <c r="CA101" s="121"/>
      <c r="CB101" s="143"/>
      <c r="CC101" s="143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7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</row>
    <row r="102" spans="1:115" ht="6" customHeight="1">
      <c r="A102" s="38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3"/>
      <c r="M102" s="49"/>
      <c r="N102" s="148"/>
      <c r="O102" s="148"/>
      <c r="P102" s="148"/>
      <c r="Q102" s="148"/>
      <c r="R102" s="148"/>
      <c r="S102" s="148"/>
      <c r="T102" s="148"/>
      <c r="U102" s="148"/>
      <c r="V102" s="148"/>
      <c r="W102" s="148"/>
      <c r="X102" s="148"/>
      <c r="Y102" s="148"/>
      <c r="Z102" s="148"/>
      <c r="AA102" s="148"/>
      <c r="AB102" s="148"/>
      <c r="AC102" s="148"/>
      <c r="AD102" s="148"/>
      <c r="AE102" s="148"/>
      <c r="AF102" s="148"/>
      <c r="AG102" s="148"/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83"/>
      <c r="AR102" s="148"/>
      <c r="AS102" s="148"/>
      <c r="AT102" s="148"/>
      <c r="AU102" s="148"/>
      <c r="AV102" s="148"/>
      <c r="AW102" s="148"/>
      <c r="AX102" s="148"/>
      <c r="AY102" s="148"/>
      <c r="AZ102" s="148"/>
      <c r="BA102" s="148"/>
      <c r="BB102" s="148"/>
      <c r="BC102" s="148"/>
      <c r="BD102" s="148"/>
      <c r="BE102" s="148"/>
      <c r="BF102" s="148"/>
      <c r="BG102" s="148"/>
      <c r="BH102" s="148"/>
      <c r="BI102" s="148"/>
      <c r="BJ102" s="148"/>
      <c r="BK102" s="148"/>
      <c r="BL102" s="148"/>
      <c r="BM102" s="148"/>
      <c r="BN102" s="148"/>
      <c r="BO102" s="148"/>
      <c r="BP102" s="148"/>
      <c r="BQ102" s="148"/>
      <c r="BR102" s="148"/>
      <c r="BS102" s="148"/>
      <c r="BT102" s="148"/>
      <c r="BU102" s="148"/>
      <c r="BV102" s="148"/>
      <c r="BW102" s="148"/>
      <c r="BX102" s="121"/>
      <c r="BY102" s="121"/>
      <c r="BZ102" s="121"/>
      <c r="CA102" s="121"/>
      <c r="CB102" s="143"/>
      <c r="CC102" s="143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7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</row>
    <row r="103" spans="1:113" ht="12.75" customHeight="1">
      <c r="A103" s="38"/>
      <c r="B103" s="234" t="s">
        <v>3</v>
      </c>
      <c r="C103" s="234"/>
      <c r="D103" s="234"/>
      <c r="E103" s="234"/>
      <c r="F103" s="234"/>
      <c r="G103" s="234"/>
      <c r="H103" s="234"/>
      <c r="I103" s="234"/>
      <c r="J103" s="234"/>
      <c r="K103" s="234"/>
      <c r="L103" s="63"/>
      <c r="M103" s="26"/>
      <c r="N103" s="148"/>
      <c r="O103" s="235" t="s">
        <v>4</v>
      </c>
      <c r="P103" s="235"/>
      <c r="Q103" s="235"/>
      <c r="R103" s="148"/>
      <c r="S103" s="148"/>
      <c r="T103" s="197"/>
      <c r="U103" s="198"/>
      <c r="V103" s="198"/>
      <c r="W103" s="198"/>
      <c r="X103" s="198"/>
      <c r="Y103" s="198"/>
      <c r="Z103" s="199"/>
      <c r="AA103" s="148"/>
      <c r="AB103" s="148"/>
      <c r="AC103" s="235" t="s">
        <v>5</v>
      </c>
      <c r="AD103" s="235"/>
      <c r="AE103" s="235"/>
      <c r="AF103" s="148"/>
      <c r="AG103" s="148"/>
      <c r="AH103" s="197"/>
      <c r="AI103" s="198"/>
      <c r="AJ103" s="198"/>
      <c r="AK103" s="198"/>
      <c r="AL103" s="198"/>
      <c r="AM103" s="198"/>
      <c r="AN103" s="199"/>
      <c r="AO103" s="148"/>
      <c r="AP103" s="148"/>
      <c r="AQ103" s="83"/>
      <c r="AR103" s="148"/>
      <c r="AS103" s="148"/>
      <c r="AT103" s="235" t="s">
        <v>4</v>
      </c>
      <c r="AU103" s="235"/>
      <c r="AV103" s="235"/>
      <c r="AW103" s="148"/>
      <c r="AX103" s="148"/>
      <c r="AY103" s="197"/>
      <c r="AZ103" s="198"/>
      <c r="BA103" s="198"/>
      <c r="BB103" s="198"/>
      <c r="BC103" s="198"/>
      <c r="BD103" s="198"/>
      <c r="BE103" s="199"/>
      <c r="BF103" s="148"/>
      <c r="BG103" s="148"/>
      <c r="BH103" s="235" t="s">
        <v>5</v>
      </c>
      <c r="BI103" s="235"/>
      <c r="BJ103" s="235"/>
      <c r="BK103" s="148"/>
      <c r="BL103" s="148"/>
      <c r="BM103" s="197"/>
      <c r="BN103" s="198"/>
      <c r="BO103" s="198"/>
      <c r="BP103" s="198"/>
      <c r="BQ103" s="198"/>
      <c r="BR103" s="198"/>
      <c r="BS103" s="199"/>
      <c r="BT103" s="148"/>
      <c r="BU103" s="148"/>
      <c r="BV103" s="148"/>
      <c r="BW103" s="148"/>
      <c r="BX103" s="121"/>
      <c r="BY103" s="121"/>
      <c r="BZ103" s="121"/>
      <c r="CB103" s="143"/>
      <c r="CC103" s="143"/>
      <c r="CK103" s="121"/>
      <c r="CL103" s="121"/>
      <c r="CN103" s="75"/>
      <c r="CP103" s="5"/>
      <c r="CQ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</row>
    <row r="104" spans="1:113" ht="0.75" customHeight="1">
      <c r="A104" s="39"/>
      <c r="B104" s="234"/>
      <c r="C104" s="234"/>
      <c r="D104" s="234"/>
      <c r="E104" s="234"/>
      <c r="F104" s="234"/>
      <c r="G104" s="234"/>
      <c r="H104" s="234"/>
      <c r="I104" s="234"/>
      <c r="J104" s="234"/>
      <c r="K104" s="234"/>
      <c r="L104" s="63"/>
      <c r="M104" s="49"/>
      <c r="N104" s="148"/>
      <c r="O104" s="235"/>
      <c r="P104" s="235"/>
      <c r="Q104" s="235"/>
      <c r="R104" s="148"/>
      <c r="S104" s="148"/>
      <c r="T104" s="200"/>
      <c r="U104" s="201"/>
      <c r="V104" s="201"/>
      <c r="W104" s="201"/>
      <c r="X104" s="201"/>
      <c r="Y104" s="201"/>
      <c r="Z104" s="202"/>
      <c r="AA104" s="148"/>
      <c r="AB104" s="148"/>
      <c r="AC104" s="235"/>
      <c r="AD104" s="235"/>
      <c r="AE104" s="235"/>
      <c r="AF104" s="148"/>
      <c r="AG104" s="148"/>
      <c r="AH104" s="200"/>
      <c r="AI104" s="201"/>
      <c r="AJ104" s="201"/>
      <c r="AK104" s="201"/>
      <c r="AL104" s="201"/>
      <c r="AM104" s="201"/>
      <c r="AN104" s="202"/>
      <c r="AO104" s="148"/>
      <c r="AP104" s="148"/>
      <c r="AQ104" s="83"/>
      <c r="AR104" s="148"/>
      <c r="AS104" s="148"/>
      <c r="AT104" s="235"/>
      <c r="AU104" s="235"/>
      <c r="AV104" s="235"/>
      <c r="AW104" s="148"/>
      <c r="AX104" s="148"/>
      <c r="AY104" s="200"/>
      <c r="AZ104" s="201"/>
      <c r="BA104" s="201"/>
      <c r="BB104" s="201"/>
      <c r="BC104" s="201"/>
      <c r="BD104" s="201"/>
      <c r="BE104" s="202"/>
      <c r="BF104" s="148"/>
      <c r="BG104" s="148"/>
      <c r="BH104" s="235"/>
      <c r="BI104" s="235"/>
      <c r="BJ104" s="235"/>
      <c r="BK104" s="148"/>
      <c r="BL104" s="148"/>
      <c r="BM104" s="200"/>
      <c r="BN104" s="201"/>
      <c r="BO104" s="201"/>
      <c r="BP104" s="201"/>
      <c r="BQ104" s="201"/>
      <c r="BR104" s="201"/>
      <c r="BS104" s="202"/>
      <c r="BT104" s="148"/>
      <c r="BU104" s="148"/>
      <c r="BV104" s="148"/>
      <c r="BW104" s="148"/>
      <c r="BX104" s="121"/>
      <c r="BY104" s="121"/>
      <c r="BZ104" s="121"/>
      <c r="CB104" s="143"/>
      <c r="CC104" s="143"/>
      <c r="CK104" s="121"/>
      <c r="CL104" s="121"/>
      <c r="CN104" s="75"/>
      <c r="CP104" s="5"/>
      <c r="CQ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</row>
    <row r="105" spans="1:113" ht="1.5" customHeight="1">
      <c r="A105" s="64"/>
      <c r="B105" s="234"/>
      <c r="C105" s="234"/>
      <c r="D105" s="234"/>
      <c r="E105" s="234"/>
      <c r="F105" s="234"/>
      <c r="G105" s="234"/>
      <c r="H105" s="234"/>
      <c r="I105" s="234"/>
      <c r="J105" s="234"/>
      <c r="K105" s="234"/>
      <c r="L105" s="61"/>
      <c r="M105" s="49"/>
      <c r="N105" s="148"/>
      <c r="O105" s="235"/>
      <c r="P105" s="235"/>
      <c r="Q105" s="235"/>
      <c r="R105" s="148"/>
      <c r="S105" s="148"/>
      <c r="T105" s="203"/>
      <c r="U105" s="204"/>
      <c r="V105" s="204"/>
      <c r="W105" s="204"/>
      <c r="X105" s="204"/>
      <c r="Y105" s="204"/>
      <c r="Z105" s="205"/>
      <c r="AA105" s="148"/>
      <c r="AB105" s="148"/>
      <c r="AC105" s="235"/>
      <c r="AD105" s="235"/>
      <c r="AE105" s="235"/>
      <c r="AF105" s="148"/>
      <c r="AG105" s="148"/>
      <c r="AH105" s="203"/>
      <c r="AI105" s="204"/>
      <c r="AJ105" s="204"/>
      <c r="AK105" s="204"/>
      <c r="AL105" s="204"/>
      <c r="AM105" s="204"/>
      <c r="AN105" s="205"/>
      <c r="AO105" s="148"/>
      <c r="AP105" s="148"/>
      <c r="AQ105" s="83"/>
      <c r="AR105" s="148"/>
      <c r="AS105" s="148"/>
      <c r="AT105" s="235"/>
      <c r="AU105" s="235"/>
      <c r="AV105" s="235"/>
      <c r="AW105" s="148"/>
      <c r="AX105" s="148"/>
      <c r="AY105" s="203"/>
      <c r="AZ105" s="204"/>
      <c r="BA105" s="204"/>
      <c r="BB105" s="204"/>
      <c r="BC105" s="204"/>
      <c r="BD105" s="204"/>
      <c r="BE105" s="205"/>
      <c r="BF105" s="148"/>
      <c r="BG105" s="148"/>
      <c r="BH105" s="235"/>
      <c r="BI105" s="235"/>
      <c r="BJ105" s="235"/>
      <c r="BK105" s="148"/>
      <c r="BL105" s="148"/>
      <c r="BM105" s="203"/>
      <c r="BN105" s="204"/>
      <c r="BO105" s="204"/>
      <c r="BP105" s="204"/>
      <c r="BQ105" s="204"/>
      <c r="BR105" s="204"/>
      <c r="BS105" s="205"/>
      <c r="BT105" s="148"/>
      <c r="BU105" s="148"/>
      <c r="BV105" s="148"/>
      <c r="BW105" s="148"/>
      <c r="BX105" s="121"/>
      <c r="BY105" s="121"/>
      <c r="BZ105" s="121"/>
      <c r="CB105" s="143"/>
      <c r="CC105" s="143"/>
      <c r="CK105" s="121"/>
      <c r="CL105" s="121"/>
      <c r="CN105" s="75"/>
      <c r="CP105" s="5"/>
      <c r="CQ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</row>
    <row r="106" spans="1:113" ht="6" customHeight="1">
      <c r="A106" s="64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1"/>
      <c r="M106" s="49"/>
      <c r="N106" s="148"/>
      <c r="O106" s="148"/>
      <c r="P106" s="148"/>
      <c r="Q106" s="148"/>
      <c r="R106" s="148"/>
      <c r="S106" s="148"/>
      <c r="T106" s="148"/>
      <c r="U106" s="148"/>
      <c r="V106" s="148"/>
      <c r="W106" s="148"/>
      <c r="X106" s="148"/>
      <c r="Y106" s="148"/>
      <c r="Z106" s="148"/>
      <c r="AA106" s="148"/>
      <c r="AB106" s="148"/>
      <c r="AC106" s="148"/>
      <c r="AD106" s="148"/>
      <c r="AE106" s="148"/>
      <c r="AF106" s="148"/>
      <c r="AG106" s="148"/>
      <c r="AH106" s="148"/>
      <c r="AI106" s="148"/>
      <c r="AJ106" s="148"/>
      <c r="AK106" s="148"/>
      <c r="AL106" s="148"/>
      <c r="AM106" s="148"/>
      <c r="AN106" s="148"/>
      <c r="AO106" s="148"/>
      <c r="AP106" s="148"/>
      <c r="AQ106" s="83"/>
      <c r="AR106" s="148"/>
      <c r="AS106" s="148"/>
      <c r="AT106" s="148"/>
      <c r="AU106" s="148"/>
      <c r="AV106" s="148"/>
      <c r="AW106" s="148"/>
      <c r="AX106" s="148"/>
      <c r="AY106" s="148"/>
      <c r="AZ106" s="148"/>
      <c r="BA106" s="148"/>
      <c r="BB106" s="148"/>
      <c r="BC106" s="148"/>
      <c r="BD106" s="148"/>
      <c r="BE106" s="148"/>
      <c r="BF106" s="148"/>
      <c r="BG106" s="148"/>
      <c r="BH106" s="148"/>
      <c r="BI106" s="148"/>
      <c r="BJ106" s="148"/>
      <c r="BK106" s="148"/>
      <c r="BL106" s="148"/>
      <c r="BM106" s="54"/>
      <c r="BN106" s="54"/>
      <c r="BO106" s="54"/>
      <c r="BP106" s="54"/>
      <c r="BQ106" s="54"/>
      <c r="BR106" s="54"/>
      <c r="BS106" s="54"/>
      <c r="BT106" s="148"/>
      <c r="BU106" s="148"/>
      <c r="BV106" s="148"/>
      <c r="BW106" s="148"/>
      <c r="BX106" s="121"/>
      <c r="BY106" s="121"/>
      <c r="BZ106" s="121"/>
      <c r="CA106" s="121"/>
      <c r="CB106" s="143"/>
      <c r="CC106" s="143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7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</row>
    <row r="107" spans="1:113" ht="12.75" customHeight="1">
      <c r="A107" s="64"/>
      <c r="B107" s="234" t="s">
        <v>6</v>
      </c>
      <c r="C107" s="234"/>
      <c r="D107" s="234"/>
      <c r="E107" s="234"/>
      <c r="F107" s="234"/>
      <c r="G107" s="234"/>
      <c r="H107" s="234"/>
      <c r="I107" s="234"/>
      <c r="J107" s="234"/>
      <c r="K107" s="234"/>
      <c r="L107" s="61"/>
      <c r="M107" s="49"/>
      <c r="N107" s="148"/>
      <c r="O107" s="235" t="s">
        <v>4</v>
      </c>
      <c r="P107" s="235"/>
      <c r="Q107" s="235"/>
      <c r="R107" s="148"/>
      <c r="S107" s="148"/>
      <c r="T107" s="238"/>
      <c r="U107" s="239"/>
      <c r="V107" s="239"/>
      <c r="W107" s="239"/>
      <c r="X107" s="239"/>
      <c r="Y107" s="239"/>
      <c r="Z107" s="240"/>
      <c r="AA107" s="148"/>
      <c r="AB107" s="148"/>
      <c r="AC107" s="235" t="s">
        <v>5</v>
      </c>
      <c r="AD107" s="235"/>
      <c r="AE107" s="235"/>
      <c r="AF107" s="148"/>
      <c r="AG107" s="148"/>
      <c r="AH107" s="197"/>
      <c r="AI107" s="198"/>
      <c r="AJ107" s="198"/>
      <c r="AK107" s="198"/>
      <c r="AL107" s="198"/>
      <c r="AM107" s="198"/>
      <c r="AN107" s="199"/>
      <c r="AO107" s="148"/>
      <c r="AP107" s="148"/>
      <c r="AQ107" s="83"/>
      <c r="AR107" s="148"/>
      <c r="AS107" s="148"/>
      <c r="AT107" s="235" t="s">
        <v>4</v>
      </c>
      <c r="AU107" s="235"/>
      <c r="AV107" s="235"/>
      <c r="AW107" s="148"/>
      <c r="AX107" s="148"/>
      <c r="AY107" s="197"/>
      <c r="AZ107" s="198"/>
      <c r="BA107" s="198"/>
      <c r="BB107" s="198"/>
      <c r="BC107" s="198"/>
      <c r="BD107" s="198"/>
      <c r="BE107" s="199"/>
      <c r="BF107" s="148"/>
      <c r="BG107" s="148"/>
      <c r="BH107" s="235" t="s">
        <v>5</v>
      </c>
      <c r="BI107" s="235"/>
      <c r="BJ107" s="235"/>
      <c r="BK107" s="148"/>
      <c r="BL107" s="148"/>
      <c r="BM107" s="197"/>
      <c r="BN107" s="198"/>
      <c r="BO107" s="198"/>
      <c r="BP107" s="198"/>
      <c r="BQ107" s="198"/>
      <c r="BR107" s="198"/>
      <c r="BS107" s="199"/>
      <c r="BT107" s="148"/>
      <c r="BU107" s="148"/>
      <c r="BV107" s="148"/>
      <c r="BW107" s="148"/>
      <c r="BX107" s="121"/>
      <c r="BY107" s="121"/>
      <c r="BZ107" s="121"/>
      <c r="CA107" s="121"/>
      <c r="CB107" s="143"/>
      <c r="CC107" s="143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7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</row>
    <row r="108" spans="1:113" ht="0.75" customHeight="1">
      <c r="A108" s="65"/>
      <c r="B108" s="234"/>
      <c r="C108" s="234"/>
      <c r="D108" s="234"/>
      <c r="E108" s="234"/>
      <c r="F108" s="234"/>
      <c r="G108" s="234"/>
      <c r="H108" s="234"/>
      <c r="I108" s="234"/>
      <c r="J108" s="234"/>
      <c r="K108" s="234"/>
      <c r="L108" s="66"/>
      <c r="M108" s="49"/>
      <c r="N108" s="148"/>
      <c r="O108" s="235"/>
      <c r="P108" s="235"/>
      <c r="Q108" s="235"/>
      <c r="R108" s="148"/>
      <c r="S108" s="148"/>
      <c r="T108" s="241"/>
      <c r="U108" s="242"/>
      <c r="V108" s="242"/>
      <c r="W108" s="242"/>
      <c r="X108" s="242"/>
      <c r="Y108" s="242"/>
      <c r="Z108" s="243"/>
      <c r="AA108" s="148"/>
      <c r="AB108" s="148"/>
      <c r="AC108" s="235"/>
      <c r="AD108" s="235"/>
      <c r="AE108" s="235"/>
      <c r="AF108" s="148"/>
      <c r="AG108" s="148"/>
      <c r="AH108" s="200"/>
      <c r="AI108" s="201"/>
      <c r="AJ108" s="201"/>
      <c r="AK108" s="201"/>
      <c r="AL108" s="201"/>
      <c r="AM108" s="201"/>
      <c r="AN108" s="202"/>
      <c r="AO108" s="148"/>
      <c r="AP108" s="148"/>
      <c r="AQ108" s="83"/>
      <c r="AR108" s="148"/>
      <c r="AS108" s="148"/>
      <c r="AT108" s="235"/>
      <c r="AU108" s="235"/>
      <c r="AV108" s="235"/>
      <c r="AW108" s="148"/>
      <c r="AX108" s="148"/>
      <c r="AY108" s="200"/>
      <c r="AZ108" s="201"/>
      <c r="BA108" s="201"/>
      <c r="BB108" s="201"/>
      <c r="BC108" s="201"/>
      <c r="BD108" s="201"/>
      <c r="BE108" s="202"/>
      <c r="BF108" s="148"/>
      <c r="BG108" s="148"/>
      <c r="BH108" s="235"/>
      <c r="BI108" s="235"/>
      <c r="BJ108" s="235"/>
      <c r="BK108" s="148"/>
      <c r="BL108" s="148"/>
      <c r="BM108" s="200"/>
      <c r="BN108" s="201"/>
      <c r="BO108" s="201"/>
      <c r="BP108" s="201"/>
      <c r="BQ108" s="201"/>
      <c r="BR108" s="201"/>
      <c r="BS108" s="202"/>
      <c r="BT108" s="148"/>
      <c r="BU108" s="148"/>
      <c r="BV108" s="148"/>
      <c r="BW108" s="148"/>
      <c r="BX108" s="121"/>
      <c r="BY108" s="121"/>
      <c r="BZ108" s="121"/>
      <c r="CA108" s="121"/>
      <c r="CB108" s="143"/>
      <c r="CC108" s="143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7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</row>
    <row r="109" spans="1:113" ht="2.25" customHeight="1">
      <c r="A109" s="67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1"/>
      <c r="M109" s="49"/>
      <c r="N109" s="148"/>
      <c r="O109" s="235"/>
      <c r="P109" s="235"/>
      <c r="Q109" s="235"/>
      <c r="R109" s="148"/>
      <c r="S109" s="148"/>
      <c r="T109" s="244"/>
      <c r="U109" s="245"/>
      <c r="V109" s="245"/>
      <c r="W109" s="245"/>
      <c r="X109" s="245"/>
      <c r="Y109" s="245"/>
      <c r="Z109" s="246"/>
      <c r="AA109" s="148"/>
      <c r="AB109" s="148"/>
      <c r="AC109" s="235"/>
      <c r="AD109" s="235"/>
      <c r="AE109" s="235"/>
      <c r="AF109" s="148"/>
      <c r="AG109" s="148"/>
      <c r="AH109" s="203"/>
      <c r="AI109" s="204"/>
      <c r="AJ109" s="204"/>
      <c r="AK109" s="204"/>
      <c r="AL109" s="204"/>
      <c r="AM109" s="204"/>
      <c r="AN109" s="205"/>
      <c r="AO109" s="148"/>
      <c r="AP109" s="148"/>
      <c r="AQ109" s="83"/>
      <c r="AR109" s="148"/>
      <c r="AS109" s="148"/>
      <c r="AT109" s="235"/>
      <c r="AU109" s="235"/>
      <c r="AV109" s="235"/>
      <c r="AW109" s="148"/>
      <c r="AX109" s="148"/>
      <c r="AY109" s="203"/>
      <c r="AZ109" s="204"/>
      <c r="BA109" s="204"/>
      <c r="BB109" s="204"/>
      <c r="BC109" s="204"/>
      <c r="BD109" s="204"/>
      <c r="BE109" s="205"/>
      <c r="BF109" s="148"/>
      <c r="BG109" s="148"/>
      <c r="BH109" s="235"/>
      <c r="BI109" s="235"/>
      <c r="BJ109" s="235"/>
      <c r="BK109" s="148"/>
      <c r="BL109" s="148"/>
      <c r="BM109" s="203"/>
      <c r="BN109" s="204"/>
      <c r="BO109" s="204"/>
      <c r="BP109" s="204"/>
      <c r="BQ109" s="204"/>
      <c r="BR109" s="204"/>
      <c r="BS109" s="205"/>
      <c r="BT109" s="148"/>
      <c r="BU109" s="148"/>
      <c r="BV109" s="148"/>
      <c r="BW109" s="148"/>
      <c r="BX109" s="121"/>
      <c r="BY109" s="121"/>
      <c r="BZ109" s="121"/>
      <c r="CA109" s="121"/>
      <c r="CB109" s="143"/>
      <c r="CC109" s="143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7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</row>
    <row r="110" spans="1:115" ht="6.75" customHeight="1">
      <c r="A110" s="64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1"/>
      <c r="M110" s="49"/>
      <c r="N110" s="148"/>
      <c r="O110" s="148"/>
      <c r="P110" s="148"/>
      <c r="Q110" s="148"/>
      <c r="R110" s="148"/>
      <c r="S110" s="148"/>
      <c r="T110" s="148"/>
      <c r="U110" s="148"/>
      <c r="V110" s="148"/>
      <c r="W110" s="148"/>
      <c r="X110" s="148"/>
      <c r="Y110" s="148"/>
      <c r="Z110" s="148"/>
      <c r="AA110" s="148"/>
      <c r="AB110" s="148"/>
      <c r="AC110" s="148"/>
      <c r="AD110" s="148"/>
      <c r="AE110" s="148"/>
      <c r="AF110" s="148"/>
      <c r="AG110" s="148"/>
      <c r="AH110" s="148"/>
      <c r="AI110" s="148"/>
      <c r="AJ110" s="148"/>
      <c r="AK110" s="148"/>
      <c r="AL110" s="148"/>
      <c r="AM110" s="148"/>
      <c r="AN110" s="148"/>
      <c r="AO110" s="148"/>
      <c r="AP110" s="148"/>
      <c r="AQ110" s="83"/>
      <c r="AR110" s="148"/>
      <c r="AS110" s="148"/>
      <c r="AT110" s="148"/>
      <c r="AU110" s="148"/>
      <c r="AV110" s="148"/>
      <c r="AW110" s="148"/>
      <c r="AX110" s="148"/>
      <c r="AY110" s="148"/>
      <c r="AZ110" s="148"/>
      <c r="BA110" s="148"/>
      <c r="BB110" s="148"/>
      <c r="BC110" s="148"/>
      <c r="BD110" s="148"/>
      <c r="BE110" s="148"/>
      <c r="BF110" s="148"/>
      <c r="BG110" s="148"/>
      <c r="BH110" s="148"/>
      <c r="BI110" s="148"/>
      <c r="BJ110" s="148"/>
      <c r="BK110" s="148"/>
      <c r="BL110" s="148"/>
      <c r="BM110" s="148"/>
      <c r="BN110" s="148"/>
      <c r="BO110" s="148"/>
      <c r="BP110" s="148"/>
      <c r="BQ110" s="148"/>
      <c r="BR110" s="148"/>
      <c r="BS110" s="148"/>
      <c r="BT110" s="148"/>
      <c r="BU110" s="148"/>
      <c r="BV110" s="148"/>
      <c r="BW110" s="148"/>
      <c r="BX110" s="121"/>
      <c r="BY110" s="121"/>
      <c r="BZ110" s="121"/>
      <c r="CA110" s="121"/>
      <c r="CB110" s="143"/>
      <c r="CC110" s="143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7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</row>
    <row r="111" spans="1:115" ht="15" customHeight="1">
      <c r="A111" s="237" t="s">
        <v>268</v>
      </c>
      <c r="B111" s="237"/>
      <c r="C111" s="237"/>
      <c r="D111" s="237"/>
      <c r="E111" s="237"/>
      <c r="F111" s="237"/>
      <c r="G111" s="237"/>
      <c r="H111" s="237"/>
      <c r="I111" s="237"/>
      <c r="J111" s="237"/>
      <c r="K111" s="237"/>
      <c r="L111" s="61"/>
      <c r="M111" s="49"/>
      <c r="N111" s="292"/>
      <c r="O111" s="292"/>
      <c r="P111" s="292"/>
      <c r="Q111" s="292"/>
      <c r="R111" s="292"/>
      <c r="S111" s="292"/>
      <c r="T111" s="292"/>
      <c r="U111" s="226"/>
      <c r="V111" s="226"/>
      <c r="W111" s="352" t="s">
        <v>0</v>
      </c>
      <c r="X111" s="352"/>
      <c r="Y111" s="352"/>
      <c r="Z111" s="352"/>
      <c r="AA111" s="353"/>
      <c r="AB111" s="353"/>
      <c r="AC111" s="353"/>
      <c r="AD111" s="353"/>
      <c r="AE111" s="353"/>
      <c r="AF111" s="353"/>
      <c r="AG111" s="353"/>
      <c r="AH111" s="353"/>
      <c r="AI111" s="353"/>
      <c r="AJ111" s="353"/>
      <c r="AK111" s="353"/>
      <c r="AL111" s="353"/>
      <c r="AM111" s="353"/>
      <c r="AN111" s="353"/>
      <c r="AO111" s="353"/>
      <c r="AP111" s="353"/>
      <c r="AQ111" s="83"/>
      <c r="AR111" s="148"/>
      <c r="AS111" s="292"/>
      <c r="AT111" s="292"/>
      <c r="AU111" s="292"/>
      <c r="AV111" s="292"/>
      <c r="AW111" s="148"/>
      <c r="AX111" s="354" t="s">
        <v>0</v>
      </c>
      <c r="AY111" s="354"/>
      <c r="AZ111" s="354"/>
      <c r="BA111" s="354"/>
      <c r="BB111" s="353"/>
      <c r="BC111" s="353"/>
      <c r="BD111" s="353"/>
      <c r="BE111" s="353"/>
      <c r="BF111" s="353"/>
      <c r="BG111" s="353"/>
      <c r="BH111" s="353"/>
      <c r="BI111" s="353"/>
      <c r="BJ111" s="353"/>
      <c r="BK111" s="353"/>
      <c r="BL111" s="353"/>
      <c r="BM111" s="353"/>
      <c r="BN111" s="353"/>
      <c r="BO111" s="353"/>
      <c r="BP111" s="353"/>
      <c r="BQ111" s="353"/>
      <c r="BR111" s="353"/>
      <c r="BS111" s="353"/>
      <c r="BT111" s="353"/>
      <c r="BU111" s="353"/>
      <c r="BV111" s="148"/>
      <c r="BW111" s="148"/>
      <c r="BX111" s="121"/>
      <c r="BY111" s="121"/>
      <c r="BZ111" s="121"/>
      <c r="CA111" s="121"/>
      <c r="CB111" s="143" t="str">
        <f>IF(N111="Да","1","0")</f>
        <v>0</v>
      </c>
      <c r="CC111" s="143" t="str">
        <f>IF(AS111="Да","1","0")</f>
        <v>0</v>
      </c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7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</row>
    <row r="112" spans="1:115" ht="6" customHeight="1">
      <c r="A112" s="64"/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1"/>
      <c r="M112" s="49"/>
      <c r="N112" s="148"/>
      <c r="O112" s="148"/>
      <c r="P112" s="148"/>
      <c r="Q112" s="148"/>
      <c r="R112" s="148"/>
      <c r="S112" s="148"/>
      <c r="T112" s="148"/>
      <c r="U112" s="148"/>
      <c r="V112" s="148"/>
      <c r="W112" s="148"/>
      <c r="X112" s="148"/>
      <c r="Y112" s="148"/>
      <c r="Z112" s="148"/>
      <c r="AA112" s="148"/>
      <c r="AB112" s="148"/>
      <c r="AC112" s="148"/>
      <c r="AD112" s="148"/>
      <c r="AE112" s="148"/>
      <c r="AF112" s="148"/>
      <c r="AG112" s="148"/>
      <c r="AH112" s="148"/>
      <c r="AI112" s="148"/>
      <c r="AJ112" s="148"/>
      <c r="AK112" s="148"/>
      <c r="AL112" s="148"/>
      <c r="AM112" s="148"/>
      <c r="AN112" s="148"/>
      <c r="AO112" s="148"/>
      <c r="AP112" s="148"/>
      <c r="AQ112" s="83"/>
      <c r="AR112" s="148"/>
      <c r="AS112" s="148"/>
      <c r="AT112" s="148"/>
      <c r="AU112" s="148"/>
      <c r="AV112" s="148"/>
      <c r="AW112" s="148"/>
      <c r="AX112" s="148"/>
      <c r="AY112" s="148"/>
      <c r="AZ112" s="148"/>
      <c r="BA112" s="148"/>
      <c r="BB112" s="148"/>
      <c r="BC112" s="148"/>
      <c r="BD112" s="148"/>
      <c r="BE112" s="148"/>
      <c r="BF112" s="148"/>
      <c r="BG112" s="148"/>
      <c r="BH112" s="148"/>
      <c r="BI112" s="148"/>
      <c r="BJ112" s="148"/>
      <c r="BK112" s="148"/>
      <c r="BL112" s="148"/>
      <c r="BM112" s="148"/>
      <c r="BN112" s="148"/>
      <c r="BO112" s="148"/>
      <c r="BP112" s="148"/>
      <c r="BQ112" s="148"/>
      <c r="BR112" s="148"/>
      <c r="BS112" s="148"/>
      <c r="BT112" s="148"/>
      <c r="BU112" s="148"/>
      <c r="BV112" s="148"/>
      <c r="BW112" s="148"/>
      <c r="BX112" s="121"/>
      <c r="BY112" s="121"/>
      <c r="BZ112" s="121"/>
      <c r="CA112" s="121"/>
      <c r="CB112" s="143"/>
      <c r="CC112" s="143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7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</row>
    <row r="113" spans="1:115" ht="6" customHeight="1">
      <c r="A113" s="64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1"/>
      <c r="M113" s="49"/>
      <c r="N113" s="233"/>
      <c r="O113" s="233"/>
      <c r="P113" s="233"/>
      <c r="Q113" s="233"/>
      <c r="R113" s="233"/>
      <c r="S113" s="233"/>
      <c r="T113" s="233"/>
      <c r="U113" s="233"/>
      <c r="V113" s="233"/>
      <c r="W113" s="233"/>
      <c r="X113" s="233"/>
      <c r="Y113" s="233"/>
      <c r="Z113" s="233"/>
      <c r="AA113" s="233"/>
      <c r="AB113" s="233"/>
      <c r="AC113" s="233"/>
      <c r="AD113" s="233"/>
      <c r="AE113" s="233"/>
      <c r="AF113" s="233"/>
      <c r="AG113" s="233"/>
      <c r="AH113" s="233"/>
      <c r="AI113" s="233"/>
      <c r="AJ113" s="233"/>
      <c r="AK113" s="233"/>
      <c r="AL113" s="233"/>
      <c r="AM113" s="233"/>
      <c r="AN113" s="233"/>
      <c r="AO113" s="233"/>
      <c r="AP113" s="233"/>
      <c r="AQ113" s="83"/>
      <c r="AR113" s="148"/>
      <c r="AS113" s="233"/>
      <c r="AT113" s="233"/>
      <c r="AU113" s="233"/>
      <c r="AV113" s="233"/>
      <c r="AW113" s="233"/>
      <c r="AX113" s="233"/>
      <c r="AY113" s="233"/>
      <c r="AZ113" s="233"/>
      <c r="BA113" s="233"/>
      <c r="BB113" s="233"/>
      <c r="BC113" s="233"/>
      <c r="BD113" s="233"/>
      <c r="BE113" s="233"/>
      <c r="BF113" s="233"/>
      <c r="BG113" s="233"/>
      <c r="BH113" s="233"/>
      <c r="BI113" s="233"/>
      <c r="BJ113" s="233"/>
      <c r="BK113" s="233"/>
      <c r="BL113" s="233"/>
      <c r="BM113" s="233"/>
      <c r="BN113" s="233"/>
      <c r="BO113" s="233"/>
      <c r="BP113" s="233"/>
      <c r="BQ113" s="233"/>
      <c r="BR113" s="233"/>
      <c r="BS113" s="233"/>
      <c r="BT113" s="233"/>
      <c r="BU113" s="233"/>
      <c r="BV113" s="148"/>
      <c r="BW113" s="148"/>
      <c r="BX113" s="121"/>
      <c r="BY113" s="121"/>
      <c r="BZ113" s="121"/>
      <c r="CA113" s="121"/>
      <c r="CB113" s="143"/>
      <c r="CC113" s="143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7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</row>
    <row r="114" spans="1:115" ht="6" customHeight="1">
      <c r="A114" s="65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49"/>
      <c r="N114" s="233"/>
      <c r="O114" s="233"/>
      <c r="P114" s="233"/>
      <c r="Q114" s="233"/>
      <c r="R114" s="233"/>
      <c r="S114" s="233"/>
      <c r="T114" s="233"/>
      <c r="U114" s="233"/>
      <c r="V114" s="233"/>
      <c r="W114" s="233"/>
      <c r="X114" s="233"/>
      <c r="Y114" s="233"/>
      <c r="Z114" s="233"/>
      <c r="AA114" s="233"/>
      <c r="AB114" s="233"/>
      <c r="AC114" s="233"/>
      <c r="AD114" s="233"/>
      <c r="AE114" s="233"/>
      <c r="AF114" s="233"/>
      <c r="AG114" s="233"/>
      <c r="AH114" s="233"/>
      <c r="AI114" s="233"/>
      <c r="AJ114" s="233"/>
      <c r="AK114" s="233"/>
      <c r="AL114" s="233"/>
      <c r="AM114" s="233"/>
      <c r="AN114" s="233"/>
      <c r="AO114" s="233"/>
      <c r="AP114" s="233"/>
      <c r="AQ114" s="83"/>
      <c r="AR114" s="148"/>
      <c r="AS114" s="233"/>
      <c r="AT114" s="233"/>
      <c r="AU114" s="233"/>
      <c r="AV114" s="233"/>
      <c r="AW114" s="233"/>
      <c r="AX114" s="233"/>
      <c r="AY114" s="233"/>
      <c r="AZ114" s="233"/>
      <c r="BA114" s="233"/>
      <c r="BB114" s="233"/>
      <c r="BC114" s="233"/>
      <c r="BD114" s="233"/>
      <c r="BE114" s="233"/>
      <c r="BF114" s="233"/>
      <c r="BG114" s="233"/>
      <c r="BH114" s="233"/>
      <c r="BI114" s="233"/>
      <c r="BJ114" s="233"/>
      <c r="BK114" s="233"/>
      <c r="BL114" s="233"/>
      <c r="BM114" s="233"/>
      <c r="BN114" s="233"/>
      <c r="BO114" s="233"/>
      <c r="BP114" s="233"/>
      <c r="BQ114" s="233"/>
      <c r="BR114" s="233"/>
      <c r="BS114" s="233"/>
      <c r="BT114" s="233"/>
      <c r="BU114" s="233"/>
      <c r="BV114" s="148"/>
      <c r="BW114" s="148"/>
      <c r="BX114" s="121"/>
      <c r="BY114" s="121"/>
      <c r="BZ114" s="121"/>
      <c r="CA114" s="121"/>
      <c r="CB114" s="143"/>
      <c r="CC114" s="143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7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</row>
    <row r="115" spans="1:115" ht="6" customHeight="1">
      <c r="A115" s="236" t="s">
        <v>7</v>
      </c>
      <c r="B115" s="236"/>
      <c r="C115" s="236"/>
      <c r="D115" s="236"/>
      <c r="E115" s="236"/>
      <c r="F115" s="236"/>
      <c r="G115" s="236"/>
      <c r="H115" s="236"/>
      <c r="I115" s="236"/>
      <c r="J115" s="236"/>
      <c r="K115" s="236"/>
      <c r="L115" s="71"/>
      <c r="M115" s="49"/>
      <c r="N115" s="233"/>
      <c r="O115" s="233"/>
      <c r="P115" s="233"/>
      <c r="Q115" s="233"/>
      <c r="R115" s="233"/>
      <c r="S115" s="233"/>
      <c r="T115" s="233"/>
      <c r="U115" s="233"/>
      <c r="V115" s="233"/>
      <c r="W115" s="233"/>
      <c r="X115" s="233"/>
      <c r="Y115" s="233"/>
      <c r="Z115" s="233"/>
      <c r="AA115" s="233"/>
      <c r="AB115" s="233"/>
      <c r="AC115" s="233"/>
      <c r="AD115" s="233"/>
      <c r="AE115" s="233"/>
      <c r="AF115" s="233"/>
      <c r="AG115" s="233"/>
      <c r="AH115" s="233"/>
      <c r="AI115" s="233"/>
      <c r="AJ115" s="233"/>
      <c r="AK115" s="233"/>
      <c r="AL115" s="233"/>
      <c r="AM115" s="233"/>
      <c r="AN115" s="233"/>
      <c r="AO115" s="233"/>
      <c r="AP115" s="233"/>
      <c r="AQ115" s="83"/>
      <c r="AR115" s="148"/>
      <c r="AS115" s="233"/>
      <c r="AT115" s="233"/>
      <c r="AU115" s="233"/>
      <c r="AV115" s="233"/>
      <c r="AW115" s="233"/>
      <c r="AX115" s="233"/>
      <c r="AY115" s="233"/>
      <c r="AZ115" s="233"/>
      <c r="BA115" s="233"/>
      <c r="BB115" s="233"/>
      <c r="BC115" s="233"/>
      <c r="BD115" s="233"/>
      <c r="BE115" s="233"/>
      <c r="BF115" s="233"/>
      <c r="BG115" s="233"/>
      <c r="BH115" s="233"/>
      <c r="BI115" s="233"/>
      <c r="BJ115" s="233"/>
      <c r="BK115" s="233"/>
      <c r="BL115" s="233"/>
      <c r="BM115" s="233"/>
      <c r="BN115" s="233"/>
      <c r="BO115" s="233"/>
      <c r="BP115" s="233"/>
      <c r="BQ115" s="233"/>
      <c r="BR115" s="233"/>
      <c r="BS115" s="233"/>
      <c r="BT115" s="233"/>
      <c r="BU115" s="233"/>
      <c r="BV115" s="148"/>
      <c r="BW115" s="148"/>
      <c r="BX115" s="121"/>
      <c r="BY115" s="121"/>
      <c r="BZ115" s="121"/>
      <c r="CA115" s="121"/>
      <c r="CB115" s="143"/>
      <c r="CC115" s="143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</row>
    <row r="116" spans="1:115" ht="6" customHeight="1">
      <c r="A116" s="236"/>
      <c r="B116" s="236"/>
      <c r="C116" s="236"/>
      <c r="D116" s="236"/>
      <c r="E116" s="236"/>
      <c r="F116" s="236"/>
      <c r="G116" s="236"/>
      <c r="H116" s="236"/>
      <c r="I116" s="236"/>
      <c r="J116" s="236"/>
      <c r="K116" s="236"/>
      <c r="L116" s="71"/>
      <c r="M116" s="49"/>
      <c r="N116" s="233"/>
      <c r="O116" s="233"/>
      <c r="P116" s="233"/>
      <c r="Q116" s="233"/>
      <c r="R116" s="233"/>
      <c r="S116" s="233"/>
      <c r="T116" s="233"/>
      <c r="U116" s="233"/>
      <c r="V116" s="233"/>
      <c r="W116" s="233"/>
      <c r="X116" s="233"/>
      <c r="Y116" s="233"/>
      <c r="Z116" s="233"/>
      <c r="AA116" s="233"/>
      <c r="AB116" s="233"/>
      <c r="AC116" s="233"/>
      <c r="AD116" s="233"/>
      <c r="AE116" s="233"/>
      <c r="AF116" s="233"/>
      <c r="AG116" s="233"/>
      <c r="AH116" s="233"/>
      <c r="AI116" s="233"/>
      <c r="AJ116" s="233"/>
      <c r="AK116" s="233"/>
      <c r="AL116" s="233"/>
      <c r="AM116" s="233"/>
      <c r="AN116" s="233"/>
      <c r="AO116" s="233"/>
      <c r="AP116" s="233"/>
      <c r="AQ116" s="83"/>
      <c r="AR116" s="148"/>
      <c r="AS116" s="233"/>
      <c r="AT116" s="233"/>
      <c r="AU116" s="233"/>
      <c r="AV116" s="233"/>
      <c r="AW116" s="233"/>
      <c r="AX116" s="233"/>
      <c r="AY116" s="233"/>
      <c r="AZ116" s="233"/>
      <c r="BA116" s="233"/>
      <c r="BB116" s="233"/>
      <c r="BC116" s="233"/>
      <c r="BD116" s="233"/>
      <c r="BE116" s="233"/>
      <c r="BF116" s="233"/>
      <c r="BG116" s="233"/>
      <c r="BH116" s="233"/>
      <c r="BI116" s="233"/>
      <c r="BJ116" s="233"/>
      <c r="BK116" s="233"/>
      <c r="BL116" s="233"/>
      <c r="BM116" s="233"/>
      <c r="BN116" s="233"/>
      <c r="BO116" s="233"/>
      <c r="BP116" s="233"/>
      <c r="BQ116" s="233"/>
      <c r="BR116" s="233"/>
      <c r="BS116" s="233"/>
      <c r="BT116" s="233"/>
      <c r="BU116" s="233"/>
      <c r="BV116" s="148"/>
      <c r="BW116" s="148"/>
      <c r="BX116" s="121"/>
      <c r="BY116" s="121"/>
      <c r="BZ116" s="121"/>
      <c r="CA116" s="121"/>
      <c r="CB116" s="143"/>
      <c r="CC116" s="143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</row>
    <row r="117" spans="1:115" ht="6" customHeight="1">
      <c r="A117" s="236"/>
      <c r="B117" s="236"/>
      <c r="C117" s="236"/>
      <c r="D117" s="236"/>
      <c r="E117" s="236"/>
      <c r="F117" s="236"/>
      <c r="G117" s="236"/>
      <c r="H117" s="236"/>
      <c r="I117" s="236"/>
      <c r="J117" s="236"/>
      <c r="K117" s="236"/>
      <c r="L117" s="71"/>
      <c r="M117" s="49"/>
      <c r="N117" s="233"/>
      <c r="O117" s="233"/>
      <c r="P117" s="233"/>
      <c r="Q117" s="233"/>
      <c r="R117" s="233"/>
      <c r="S117" s="233"/>
      <c r="T117" s="233"/>
      <c r="U117" s="233"/>
      <c r="V117" s="233"/>
      <c r="W117" s="233"/>
      <c r="X117" s="233"/>
      <c r="Y117" s="233"/>
      <c r="Z117" s="233"/>
      <c r="AA117" s="233"/>
      <c r="AB117" s="233"/>
      <c r="AC117" s="233"/>
      <c r="AD117" s="233"/>
      <c r="AE117" s="233"/>
      <c r="AF117" s="233"/>
      <c r="AG117" s="233"/>
      <c r="AH117" s="233"/>
      <c r="AI117" s="233"/>
      <c r="AJ117" s="233"/>
      <c r="AK117" s="233"/>
      <c r="AL117" s="233"/>
      <c r="AM117" s="233"/>
      <c r="AN117" s="233"/>
      <c r="AO117" s="233"/>
      <c r="AP117" s="233"/>
      <c r="AQ117" s="83"/>
      <c r="AR117" s="148"/>
      <c r="AS117" s="233"/>
      <c r="AT117" s="233"/>
      <c r="AU117" s="233"/>
      <c r="AV117" s="233"/>
      <c r="AW117" s="233"/>
      <c r="AX117" s="233"/>
      <c r="AY117" s="233"/>
      <c r="AZ117" s="233"/>
      <c r="BA117" s="233"/>
      <c r="BB117" s="233"/>
      <c r="BC117" s="233"/>
      <c r="BD117" s="233"/>
      <c r="BE117" s="233"/>
      <c r="BF117" s="233"/>
      <c r="BG117" s="233"/>
      <c r="BH117" s="233"/>
      <c r="BI117" s="233"/>
      <c r="BJ117" s="233"/>
      <c r="BK117" s="233"/>
      <c r="BL117" s="233"/>
      <c r="BM117" s="233"/>
      <c r="BN117" s="233"/>
      <c r="BO117" s="233"/>
      <c r="BP117" s="233"/>
      <c r="BQ117" s="233"/>
      <c r="BR117" s="233"/>
      <c r="BS117" s="233"/>
      <c r="BT117" s="233"/>
      <c r="BU117" s="233"/>
      <c r="BV117" s="148"/>
      <c r="BW117" s="148"/>
      <c r="BX117" s="121"/>
      <c r="BY117" s="121"/>
      <c r="BZ117" s="121"/>
      <c r="CA117" s="121"/>
      <c r="CB117" s="143"/>
      <c r="CC117" s="143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</row>
    <row r="118" spans="1:115" ht="6" customHeight="1">
      <c r="A118" s="236"/>
      <c r="B118" s="236"/>
      <c r="C118" s="236"/>
      <c r="D118" s="236"/>
      <c r="E118" s="236"/>
      <c r="F118" s="236"/>
      <c r="G118" s="236"/>
      <c r="H118" s="236"/>
      <c r="I118" s="236"/>
      <c r="J118" s="236"/>
      <c r="K118" s="236"/>
      <c r="L118" s="71"/>
      <c r="M118" s="49"/>
      <c r="N118" s="233"/>
      <c r="O118" s="233"/>
      <c r="P118" s="233"/>
      <c r="Q118" s="233"/>
      <c r="R118" s="233"/>
      <c r="S118" s="233"/>
      <c r="T118" s="233"/>
      <c r="U118" s="233"/>
      <c r="V118" s="233"/>
      <c r="W118" s="233"/>
      <c r="X118" s="233"/>
      <c r="Y118" s="233"/>
      <c r="Z118" s="233"/>
      <c r="AA118" s="233"/>
      <c r="AB118" s="233"/>
      <c r="AC118" s="233"/>
      <c r="AD118" s="233"/>
      <c r="AE118" s="233"/>
      <c r="AF118" s="233"/>
      <c r="AG118" s="233"/>
      <c r="AH118" s="233"/>
      <c r="AI118" s="233"/>
      <c r="AJ118" s="233"/>
      <c r="AK118" s="233"/>
      <c r="AL118" s="233"/>
      <c r="AM118" s="233"/>
      <c r="AN118" s="233"/>
      <c r="AO118" s="233"/>
      <c r="AP118" s="233"/>
      <c r="AQ118" s="83"/>
      <c r="AR118" s="148"/>
      <c r="AS118" s="233"/>
      <c r="AT118" s="233"/>
      <c r="AU118" s="233"/>
      <c r="AV118" s="233"/>
      <c r="AW118" s="233"/>
      <c r="AX118" s="233"/>
      <c r="AY118" s="233"/>
      <c r="AZ118" s="233"/>
      <c r="BA118" s="233"/>
      <c r="BB118" s="233"/>
      <c r="BC118" s="233"/>
      <c r="BD118" s="233"/>
      <c r="BE118" s="233"/>
      <c r="BF118" s="233"/>
      <c r="BG118" s="233"/>
      <c r="BH118" s="233"/>
      <c r="BI118" s="233"/>
      <c r="BJ118" s="233"/>
      <c r="BK118" s="233"/>
      <c r="BL118" s="233"/>
      <c r="BM118" s="233"/>
      <c r="BN118" s="233"/>
      <c r="BO118" s="233"/>
      <c r="BP118" s="233"/>
      <c r="BQ118" s="233"/>
      <c r="BR118" s="233"/>
      <c r="BS118" s="233"/>
      <c r="BT118" s="233"/>
      <c r="BU118" s="233"/>
      <c r="BV118" s="148"/>
      <c r="BW118" s="148"/>
      <c r="BX118" s="121"/>
      <c r="BY118" s="121"/>
      <c r="BZ118" s="121"/>
      <c r="CA118" s="121"/>
      <c r="CB118" s="143"/>
      <c r="CC118" s="143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</row>
    <row r="119" spans="1:115" ht="9" customHeight="1">
      <c r="A119" s="37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51"/>
      <c r="M119" s="49"/>
      <c r="N119" s="233"/>
      <c r="O119" s="233"/>
      <c r="P119" s="233"/>
      <c r="Q119" s="233"/>
      <c r="R119" s="233"/>
      <c r="S119" s="233"/>
      <c r="T119" s="233"/>
      <c r="U119" s="233"/>
      <c r="V119" s="233"/>
      <c r="W119" s="233"/>
      <c r="X119" s="233"/>
      <c r="Y119" s="233"/>
      <c r="Z119" s="233"/>
      <c r="AA119" s="233"/>
      <c r="AB119" s="233"/>
      <c r="AC119" s="233"/>
      <c r="AD119" s="233"/>
      <c r="AE119" s="233"/>
      <c r="AF119" s="233"/>
      <c r="AG119" s="233"/>
      <c r="AH119" s="233"/>
      <c r="AI119" s="233"/>
      <c r="AJ119" s="233"/>
      <c r="AK119" s="233"/>
      <c r="AL119" s="233"/>
      <c r="AM119" s="233"/>
      <c r="AN119" s="233"/>
      <c r="AO119" s="233"/>
      <c r="AP119" s="233"/>
      <c r="AQ119" s="83"/>
      <c r="AR119" s="148"/>
      <c r="AS119" s="233"/>
      <c r="AT119" s="233"/>
      <c r="AU119" s="233"/>
      <c r="AV119" s="233"/>
      <c r="AW119" s="233"/>
      <c r="AX119" s="233"/>
      <c r="AY119" s="233"/>
      <c r="AZ119" s="233"/>
      <c r="BA119" s="233"/>
      <c r="BB119" s="233"/>
      <c r="BC119" s="233"/>
      <c r="BD119" s="233"/>
      <c r="BE119" s="233"/>
      <c r="BF119" s="233"/>
      <c r="BG119" s="233"/>
      <c r="BH119" s="233"/>
      <c r="BI119" s="233"/>
      <c r="BJ119" s="233"/>
      <c r="BK119" s="233"/>
      <c r="BL119" s="233"/>
      <c r="BM119" s="233"/>
      <c r="BN119" s="233"/>
      <c r="BO119" s="233"/>
      <c r="BP119" s="233"/>
      <c r="BQ119" s="233"/>
      <c r="BR119" s="233"/>
      <c r="BS119" s="233"/>
      <c r="BT119" s="233"/>
      <c r="BU119" s="233"/>
      <c r="BV119" s="148"/>
      <c r="BW119" s="148"/>
      <c r="BX119" s="121"/>
      <c r="BY119" s="121"/>
      <c r="BZ119" s="121"/>
      <c r="CA119" s="121"/>
      <c r="CB119" s="143"/>
      <c r="CC119" s="143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</row>
    <row r="120" spans="1:115" ht="4.5" customHeight="1">
      <c r="A120" s="105"/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  <c r="L120" s="128"/>
      <c r="M120" s="95"/>
      <c r="N120" s="129"/>
      <c r="O120" s="129"/>
      <c r="P120" s="129"/>
      <c r="Q120" s="129"/>
      <c r="R120" s="129"/>
      <c r="S120" s="129"/>
      <c r="T120" s="129"/>
      <c r="U120" s="129"/>
      <c r="V120" s="129"/>
      <c r="W120" s="129"/>
      <c r="X120" s="129"/>
      <c r="Y120" s="129"/>
      <c r="Z120" s="129"/>
      <c r="AA120" s="129"/>
      <c r="AB120" s="129"/>
      <c r="AC120" s="129"/>
      <c r="AD120" s="129"/>
      <c r="AE120" s="129"/>
      <c r="AF120" s="129"/>
      <c r="AG120" s="129"/>
      <c r="AH120" s="129"/>
      <c r="AI120" s="129"/>
      <c r="AJ120" s="129"/>
      <c r="AK120" s="129"/>
      <c r="AL120" s="129"/>
      <c r="AM120" s="129"/>
      <c r="AN120" s="129"/>
      <c r="AO120" s="129"/>
      <c r="AP120" s="129"/>
      <c r="AQ120" s="130"/>
      <c r="AR120" s="97"/>
      <c r="AS120" s="129"/>
      <c r="AT120" s="129"/>
      <c r="AU120" s="129"/>
      <c r="AV120" s="129"/>
      <c r="AW120" s="129"/>
      <c r="AX120" s="129"/>
      <c r="AY120" s="129"/>
      <c r="AZ120" s="129"/>
      <c r="BA120" s="129"/>
      <c r="BB120" s="129"/>
      <c r="BC120" s="129"/>
      <c r="BD120" s="129"/>
      <c r="BE120" s="129"/>
      <c r="BF120" s="129"/>
      <c r="BG120" s="129"/>
      <c r="BH120" s="129"/>
      <c r="BI120" s="129"/>
      <c r="BJ120" s="129"/>
      <c r="BK120" s="129"/>
      <c r="BL120" s="129"/>
      <c r="BM120" s="129"/>
      <c r="BN120" s="129"/>
      <c r="BO120" s="129"/>
      <c r="BP120" s="129"/>
      <c r="BQ120" s="129"/>
      <c r="BR120" s="129"/>
      <c r="BS120" s="129"/>
      <c r="BT120" s="129"/>
      <c r="BU120" s="129"/>
      <c r="BV120" s="97"/>
      <c r="BW120" s="97"/>
      <c r="BX120" s="121"/>
      <c r="BY120" s="121"/>
      <c r="BZ120" s="121"/>
      <c r="CA120" s="121"/>
      <c r="CB120" s="143"/>
      <c r="CC120" s="143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</row>
    <row r="121" spans="1:115" ht="12.75" customHeight="1">
      <c r="A121" s="37"/>
      <c r="B121" s="234" t="s">
        <v>198</v>
      </c>
      <c r="C121" s="234"/>
      <c r="D121" s="234"/>
      <c r="E121" s="234"/>
      <c r="F121" s="234"/>
      <c r="G121" s="234"/>
      <c r="H121" s="234"/>
      <c r="I121" s="234"/>
      <c r="J121" s="234"/>
      <c r="K121" s="234"/>
      <c r="L121" s="51"/>
      <c r="M121" s="49"/>
      <c r="N121" s="291"/>
      <c r="O121" s="291"/>
      <c r="P121" s="291"/>
      <c r="Q121" s="291"/>
      <c r="R121" s="291"/>
      <c r="S121" s="291"/>
      <c r="T121" s="291"/>
      <c r="U121" s="291"/>
      <c r="V121" s="291"/>
      <c r="W121" s="291"/>
      <c r="X121" s="291"/>
      <c r="Y121" s="291"/>
      <c r="Z121" s="291"/>
      <c r="AA121" s="291"/>
      <c r="AB121" s="291"/>
      <c r="AC121" s="291"/>
      <c r="AD121" s="291"/>
      <c r="AE121" s="291"/>
      <c r="AF121" s="291"/>
      <c r="AG121" s="291"/>
      <c r="AH121" s="291"/>
      <c r="AI121" s="291"/>
      <c r="AJ121" s="291"/>
      <c r="AK121" s="291"/>
      <c r="AL121" s="291"/>
      <c r="AM121" s="291"/>
      <c r="AN121" s="291"/>
      <c r="AO121" s="291"/>
      <c r="AP121" s="291"/>
      <c r="AQ121" s="85">
        <f>IF(N121="",IF(AV52="От терминала","V",""),"")</f>
      </c>
      <c r="AR121" s="148"/>
      <c r="AS121" s="291"/>
      <c r="AT121" s="291"/>
      <c r="AU121" s="291"/>
      <c r="AV121" s="291"/>
      <c r="AW121" s="291"/>
      <c r="AX121" s="291"/>
      <c r="AY121" s="291"/>
      <c r="AZ121" s="291"/>
      <c r="BA121" s="291"/>
      <c r="BB121" s="291"/>
      <c r="BC121" s="291"/>
      <c r="BD121" s="291"/>
      <c r="BE121" s="291"/>
      <c r="BF121" s="291"/>
      <c r="BG121" s="291"/>
      <c r="BH121" s="291"/>
      <c r="BI121" s="291"/>
      <c r="BJ121" s="291"/>
      <c r="BK121" s="291"/>
      <c r="BL121" s="291"/>
      <c r="BM121" s="291"/>
      <c r="BN121" s="291"/>
      <c r="BO121" s="291"/>
      <c r="BP121" s="291"/>
      <c r="BQ121" s="291"/>
      <c r="BR121" s="291"/>
      <c r="BS121" s="291"/>
      <c r="BT121" s="291"/>
      <c r="BU121" s="291"/>
      <c r="BV121" s="159">
        <f>IF(AS121="",IF(AV55="До терминала","V",""),"")</f>
      </c>
      <c r="BW121" s="148"/>
      <c r="BX121" s="121"/>
      <c r="BY121" s="121"/>
      <c r="BZ121" s="121"/>
      <c r="CA121" s="121"/>
      <c r="CB121" s="143">
        <f>IF(ISNA(VLOOKUP(N121,Лист1!Q:R,2,0)),"",VLOOKUP(N121,Лист1!Q:R,2,0))</f>
      </c>
      <c r="CC121" s="143">
        <f>IF(ISNA(VLOOKUP(AS121,Лист1!Q:R,2,0)),"",VLOOKUP(AS121,Лист1!Q:R,2,0))</f>
      </c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</row>
    <row r="122" spans="1:115" ht="3" customHeight="1">
      <c r="A122" s="37"/>
      <c r="B122" s="234"/>
      <c r="C122" s="234"/>
      <c r="D122" s="234"/>
      <c r="E122" s="234"/>
      <c r="F122" s="234"/>
      <c r="G122" s="234"/>
      <c r="H122" s="234"/>
      <c r="I122" s="234"/>
      <c r="J122" s="234"/>
      <c r="K122" s="234"/>
      <c r="L122" s="51"/>
      <c r="M122" s="49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83"/>
      <c r="AR122" s="148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148"/>
      <c r="BW122" s="148"/>
      <c r="BX122" s="121"/>
      <c r="BY122" s="121"/>
      <c r="DC122" s="5"/>
      <c r="DD122" s="5"/>
      <c r="DE122" s="5"/>
      <c r="DF122" s="5"/>
      <c r="DG122" s="5"/>
      <c r="DH122" s="5"/>
      <c r="DI122" s="5"/>
      <c r="DJ122" s="5"/>
      <c r="DK122" s="5"/>
    </row>
    <row r="123" spans="1:115" ht="6" customHeight="1" thickBot="1">
      <c r="A123" s="148"/>
      <c r="B123" s="148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3"/>
      <c r="AH123" s="213"/>
      <c r="AI123" s="213"/>
      <c r="AJ123" s="213"/>
      <c r="AK123" s="213"/>
      <c r="AL123" s="213"/>
      <c r="AM123" s="213"/>
      <c r="AN123" s="213"/>
      <c r="AO123" s="213"/>
      <c r="AP123" s="213"/>
      <c r="AQ123" s="213"/>
      <c r="AR123" s="213"/>
      <c r="AS123" s="213"/>
      <c r="AT123" s="213"/>
      <c r="AU123" s="213"/>
      <c r="AV123" s="213"/>
      <c r="AW123" s="213"/>
      <c r="AX123" s="213"/>
      <c r="AY123" s="213"/>
      <c r="AZ123" s="213"/>
      <c r="BA123" s="213"/>
      <c r="BB123" s="213"/>
      <c r="BC123" s="213"/>
      <c r="BD123" s="213"/>
      <c r="BE123" s="213"/>
      <c r="BF123" s="213"/>
      <c r="BG123" s="213"/>
      <c r="BH123" s="213"/>
      <c r="BI123" s="213"/>
      <c r="BJ123" s="213"/>
      <c r="BK123" s="213"/>
      <c r="BL123" s="213"/>
      <c r="BM123" s="213"/>
      <c r="BN123" s="213"/>
      <c r="BO123" s="213"/>
      <c r="BP123" s="213"/>
      <c r="BQ123" s="213"/>
      <c r="BR123" s="213"/>
      <c r="BS123" s="213"/>
      <c r="BT123" s="213"/>
      <c r="BU123" s="213"/>
      <c r="BV123" s="148"/>
      <c r="BW123" s="148"/>
      <c r="BX123" s="121"/>
      <c r="BY123" s="121"/>
      <c r="DC123" s="5"/>
      <c r="DD123" s="5"/>
      <c r="DE123" s="5"/>
      <c r="DF123" s="5"/>
      <c r="DG123" s="5"/>
      <c r="DH123" s="5"/>
      <c r="DI123" s="5"/>
      <c r="DJ123" s="5"/>
      <c r="DK123" s="5"/>
    </row>
    <row r="124" spans="1:115" ht="6" customHeight="1">
      <c r="A124" s="148"/>
      <c r="B124" s="148"/>
      <c r="C124" s="148"/>
      <c r="D124" s="148"/>
      <c r="E124" s="148"/>
      <c r="F124" s="148"/>
      <c r="G124" s="148"/>
      <c r="H124" s="148"/>
      <c r="I124" s="148"/>
      <c r="J124" s="148"/>
      <c r="K124" s="148"/>
      <c r="L124" s="148"/>
      <c r="M124" s="148"/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  <c r="X124" s="148"/>
      <c r="Y124" s="148"/>
      <c r="Z124" s="148"/>
      <c r="AA124" s="148"/>
      <c r="AB124" s="148"/>
      <c r="AC124" s="148"/>
      <c r="AD124" s="16"/>
      <c r="AE124" s="16"/>
      <c r="AF124" s="16"/>
      <c r="AG124" s="16"/>
      <c r="AH124" s="16"/>
      <c r="AI124" s="148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48"/>
      <c r="AW124" s="148"/>
      <c r="AX124" s="148"/>
      <c r="AY124" s="148"/>
      <c r="AZ124" s="148"/>
      <c r="BA124" s="148"/>
      <c r="BB124" s="148"/>
      <c r="BC124" s="148"/>
      <c r="BD124" s="148"/>
      <c r="BE124" s="148"/>
      <c r="BF124" s="148"/>
      <c r="BG124" s="148"/>
      <c r="BH124" s="148"/>
      <c r="BI124" s="148"/>
      <c r="BJ124" s="148"/>
      <c r="BK124" s="148"/>
      <c r="BL124" s="148"/>
      <c r="BM124" s="148"/>
      <c r="BN124" s="148"/>
      <c r="BO124" s="148"/>
      <c r="BP124" s="148"/>
      <c r="BQ124" s="148"/>
      <c r="BR124" s="148"/>
      <c r="BS124" s="148"/>
      <c r="BT124" s="148"/>
      <c r="BU124" s="148"/>
      <c r="BV124" s="148"/>
      <c r="BW124" s="148"/>
      <c r="BX124" s="121"/>
      <c r="BY124" s="121"/>
      <c r="BZ124" s="121"/>
      <c r="CA124" s="121"/>
      <c r="CB124" s="143"/>
      <c r="CC124" s="143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</row>
    <row r="125" spans="1:115" ht="6" customHeight="1">
      <c r="A125" s="148"/>
      <c r="B125" s="148"/>
      <c r="C125" s="148"/>
      <c r="D125" s="148"/>
      <c r="E125" s="16"/>
      <c r="F125" s="227" t="s">
        <v>8</v>
      </c>
      <c r="G125" s="227"/>
      <c r="H125" s="227"/>
      <c r="I125" s="227"/>
      <c r="J125" s="227"/>
      <c r="K125" s="227"/>
      <c r="L125" s="227"/>
      <c r="M125" s="227"/>
      <c r="N125" s="227"/>
      <c r="O125" s="227"/>
      <c r="P125" s="227"/>
      <c r="Q125" s="227"/>
      <c r="R125" s="227"/>
      <c r="S125" s="227"/>
      <c r="T125" s="227"/>
      <c r="U125" s="148"/>
      <c r="V125" s="148"/>
      <c r="W125" s="148"/>
      <c r="X125" s="148"/>
      <c r="Y125" s="148"/>
      <c r="Z125" s="148"/>
      <c r="AA125" s="148"/>
      <c r="AB125" s="148"/>
      <c r="AC125" s="148"/>
      <c r="AD125" s="16"/>
      <c r="AE125" s="16"/>
      <c r="AF125" s="16"/>
      <c r="AG125" s="16"/>
      <c r="AH125" s="16"/>
      <c r="AI125" s="148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48"/>
      <c r="AW125" s="148"/>
      <c r="AX125" s="148"/>
      <c r="AY125" s="148"/>
      <c r="AZ125" s="148"/>
      <c r="BA125" s="360"/>
      <c r="BB125" s="148"/>
      <c r="BC125" s="148"/>
      <c r="BD125" s="227" t="s">
        <v>217</v>
      </c>
      <c r="BE125" s="227"/>
      <c r="BF125" s="227"/>
      <c r="BG125" s="227"/>
      <c r="BH125" s="227"/>
      <c r="BI125" s="227"/>
      <c r="BJ125" s="227"/>
      <c r="BK125" s="227"/>
      <c r="BL125" s="227"/>
      <c r="BM125" s="227"/>
      <c r="BN125" s="227"/>
      <c r="BO125" s="227"/>
      <c r="BP125" s="227"/>
      <c r="BQ125" s="227"/>
      <c r="BR125" s="227"/>
      <c r="BS125" s="148"/>
      <c r="BT125" s="148"/>
      <c r="BU125" s="148"/>
      <c r="BV125" s="148"/>
      <c r="BW125" s="148"/>
      <c r="BX125" s="121"/>
      <c r="BY125" s="121"/>
      <c r="BZ125" s="121"/>
      <c r="CA125" s="121"/>
      <c r="CB125" s="143"/>
      <c r="CC125" s="143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</row>
    <row r="126" spans="1:115" ht="6" customHeight="1">
      <c r="A126" s="148"/>
      <c r="B126" s="148"/>
      <c r="C126" s="148"/>
      <c r="D126" s="148"/>
      <c r="E126" s="16"/>
      <c r="F126" s="227"/>
      <c r="G126" s="227"/>
      <c r="H126" s="227"/>
      <c r="I126" s="227"/>
      <c r="J126" s="227"/>
      <c r="K126" s="227"/>
      <c r="L126" s="227"/>
      <c r="M126" s="227"/>
      <c r="N126" s="227"/>
      <c r="O126" s="227"/>
      <c r="P126" s="227"/>
      <c r="Q126" s="227"/>
      <c r="R126" s="227"/>
      <c r="S126" s="227"/>
      <c r="T126" s="227"/>
      <c r="U126" s="148"/>
      <c r="V126" s="148"/>
      <c r="W126" s="148"/>
      <c r="X126" s="148"/>
      <c r="Y126" s="148"/>
      <c r="Z126" s="148"/>
      <c r="AA126" s="148"/>
      <c r="AB126" s="148"/>
      <c r="AC126" s="148"/>
      <c r="AD126" s="16"/>
      <c r="AE126" s="16"/>
      <c r="AF126" s="16"/>
      <c r="AG126" s="16"/>
      <c r="AH126" s="16"/>
      <c r="AI126" s="148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48"/>
      <c r="AW126" s="148"/>
      <c r="AX126" s="148"/>
      <c r="AY126" s="148"/>
      <c r="AZ126" s="148"/>
      <c r="BA126" s="360"/>
      <c r="BB126" s="148"/>
      <c r="BC126" s="148"/>
      <c r="BD126" s="227"/>
      <c r="BE126" s="227"/>
      <c r="BF126" s="227"/>
      <c r="BG126" s="227"/>
      <c r="BH126" s="227"/>
      <c r="BI126" s="227"/>
      <c r="BJ126" s="227"/>
      <c r="BK126" s="227"/>
      <c r="BL126" s="227"/>
      <c r="BM126" s="227"/>
      <c r="BN126" s="227"/>
      <c r="BO126" s="227"/>
      <c r="BP126" s="227"/>
      <c r="BQ126" s="227"/>
      <c r="BR126" s="227"/>
      <c r="BS126" s="148"/>
      <c r="BT126" s="148"/>
      <c r="BU126" s="148"/>
      <c r="BV126" s="148"/>
      <c r="BW126" s="148"/>
      <c r="BX126" s="121"/>
      <c r="BY126" s="121"/>
      <c r="BZ126" s="121"/>
      <c r="CA126" s="121"/>
      <c r="CB126" s="143"/>
      <c r="CC126" s="143"/>
      <c r="CD126" s="121"/>
      <c r="CE126" s="121"/>
      <c r="CF126" s="121"/>
      <c r="CG126" s="121"/>
      <c r="CH126" s="121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</row>
    <row r="127" spans="1:115" ht="6" customHeight="1">
      <c r="A127" s="148"/>
      <c r="B127" s="148"/>
      <c r="C127" s="148"/>
      <c r="D127" s="148"/>
      <c r="E127" s="148"/>
      <c r="F127" s="148"/>
      <c r="G127" s="148"/>
      <c r="H127" s="148"/>
      <c r="I127" s="148"/>
      <c r="J127" s="148"/>
      <c r="K127" s="148"/>
      <c r="L127" s="148"/>
      <c r="M127" s="148"/>
      <c r="N127" s="148"/>
      <c r="O127" s="148"/>
      <c r="P127" s="148"/>
      <c r="Q127" s="148"/>
      <c r="R127" s="148"/>
      <c r="S127" s="148"/>
      <c r="T127" s="148"/>
      <c r="U127" s="148"/>
      <c r="V127" s="148"/>
      <c r="W127" s="148"/>
      <c r="X127" s="148"/>
      <c r="Y127" s="148"/>
      <c r="Z127" s="148"/>
      <c r="AA127" s="148"/>
      <c r="AB127" s="148"/>
      <c r="AC127" s="148"/>
      <c r="AD127" s="148"/>
      <c r="AE127" s="148"/>
      <c r="AF127" s="148"/>
      <c r="AG127" s="148"/>
      <c r="AH127" s="148"/>
      <c r="AI127" s="148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48"/>
      <c r="AW127" s="148"/>
      <c r="AX127" s="148"/>
      <c r="AY127" s="148"/>
      <c r="AZ127" s="148"/>
      <c r="BA127" s="360"/>
      <c r="BB127" s="148"/>
      <c r="BC127" s="148"/>
      <c r="BD127" s="148"/>
      <c r="BE127" s="148"/>
      <c r="BF127" s="148"/>
      <c r="BG127" s="148"/>
      <c r="BH127" s="148"/>
      <c r="BI127" s="148"/>
      <c r="BJ127" s="148"/>
      <c r="BK127" s="148"/>
      <c r="BL127" s="148"/>
      <c r="BM127" s="148"/>
      <c r="BN127" s="148"/>
      <c r="BO127" s="148"/>
      <c r="BP127" s="148"/>
      <c r="BQ127" s="148"/>
      <c r="BR127" s="148"/>
      <c r="BS127" s="148"/>
      <c r="BT127" s="148"/>
      <c r="BU127" s="148"/>
      <c r="BV127" s="148"/>
      <c r="BW127" s="148"/>
      <c r="BX127" s="121"/>
      <c r="BY127" s="121"/>
      <c r="BZ127" s="121"/>
      <c r="CA127" s="121"/>
      <c r="CB127" s="143"/>
      <c r="CC127" s="143"/>
      <c r="CD127" s="121"/>
      <c r="CE127" s="121"/>
      <c r="CF127" s="121"/>
      <c r="CG127" s="121"/>
      <c r="CH127" s="121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</row>
    <row r="128" spans="1:115" ht="15.75" customHeight="1">
      <c r="A128" s="148"/>
      <c r="B128" s="331" t="s">
        <v>215</v>
      </c>
      <c r="C128" s="331"/>
      <c r="D128" s="331"/>
      <c r="E128" s="331"/>
      <c r="F128" s="331"/>
      <c r="G128" s="331"/>
      <c r="H128" s="331"/>
      <c r="I128" s="331"/>
      <c r="J128" s="331"/>
      <c r="K128" s="331"/>
      <c r="L128" s="331"/>
      <c r="M128" s="41"/>
      <c r="N128" s="304"/>
      <c r="O128" s="305"/>
      <c r="P128" s="305"/>
      <c r="Q128" s="305"/>
      <c r="R128" s="305"/>
      <c r="S128" s="305"/>
      <c r="T128" s="306"/>
      <c r="U128" s="358" t="str">
        <f>IF(N128="","V","")</f>
        <v>V</v>
      </c>
      <c r="V128" s="359"/>
      <c r="W128" s="332" t="s">
        <v>218</v>
      </c>
      <c r="X128" s="332"/>
      <c r="Y128" s="332"/>
      <c r="Z128" s="332"/>
      <c r="AA128" s="332"/>
      <c r="AB128" s="332"/>
      <c r="AC128" s="332"/>
      <c r="AD128" s="295"/>
      <c r="AE128" s="296"/>
      <c r="AF128" s="296"/>
      <c r="AG128" s="296"/>
      <c r="AH128" s="296"/>
      <c r="AI128" s="296"/>
      <c r="AJ128" s="297"/>
      <c r="AK128" s="358" t="str">
        <f>IF(AD128="","V","")</f>
        <v>V</v>
      </c>
      <c r="AL128" s="359"/>
      <c r="AM128" s="330" t="s">
        <v>11</v>
      </c>
      <c r="AN128" s="330"/>
      <c r="AO128" s="330"/>
      <c r="AP128" s="330"/>
      <c r="AQ128" s="330"/>
      <c r="AR128" s="330"/>
      <c r="AS128" s="330"/>
      <c r="AT128" s="330"/>
      <c r="AU128" s="330"/>
      <c r="AV128" s="295"/>
      <c r="AW128" s="296"/>
      <c r="AX128" s="296"/>
      <c r="AY128" s="296"/>
      <c r="AZ128" s="297"/>
      <c r="BA128" s="360"/>
      <c r="BB128" s="16"/>
      <c r="BC128" s="273"/>
      <c r="BD128" s="273"/>
      <c r="BE128" s="273"/>
      <c r="BF128" s="273"/>
      <c r="BG128" s="273"/>
      <c r="BH128" s="273"/>
      <c r="BI128" s="273"/>
      <c r="BJ128" s="273"/>
      <c r="BK128" s="273"/>
      <c r="BL128" s="273"/>
      <c r="BM128" s="273"/>
      <c r="BN128" s="273"/>
      <c r="BO128" s="273"/>
      <c r="BP128" s="273"/>
      <c r="BQ128" s="273"/>
      <c r="BR128" s="273"/>
      <c r="BS128" s="273"/>
      <c r="BT128" s="273"/>
      <c r="BU128" s="273"/>
      <c r="BV128" s="87" t="str">
        <f>IF(BC128="","V","")</f>
        <v>V</v>
      </c>
      <c r="BW128" s="42"/>
      <c r="BX128" s="14"/>
      <c r="BY128" s="14"/>
      <c r="CB128" s="143" t="str">
        <f>IF(BC128="С объявленной ценностью","1","0")</f>
        <v>0</v>
      </c>
      <c r="CC128" s="143">
        <f>IF(BC128="С объявленной ценностью",BC133,"")</f>
      </c>
      <c r="CD128" s="121"/>
      <c r="CE128" s="121"/>
      <c r="CF128" s="121"/>
      <c r="CG128" s="121"/>
      <c r="CH128" s="121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</row>
    <row r="129" spans="1:115" ht="3" customHeight="1" hidden="1">
      <c r="A129" s="148"/>
      <c r="B129" s="331"/>
      <c r="C129" s="331"/>
      <c r="D129" s="331"/>
      <c r="E129" s="331"/>
      <c r="F129" s="331"/>
      <c r="G129" s="331"/>
      <c r="H129" s="331"/>
      <c r="I129" s="331"/>
      <c r="J129" s="331"/>
      <c r="K129" s="331"/>
      <c r="L129" s="331"/>
      <c r="M129" s="41"/>
      <c r="N129" s="307"/>
      <c r="O129" s="308"/>
      <c r="P129" s="308"/>
      <c r="Q129" s="308"/>
      <c r="R129" s="308"/>
      <c r="S129" s="308"/>
      <c r="T129" s="309"/>
      <c r="U129" s="148"/>
      <c r="V129" s="16"/>
      <c r="W129" s="332"/>
      <c r="X129" s="332"/>
      <c r="Y129" s="332"/>
      <c r="Z129" s="332"/>
      <c r="AA129" s="332"/>
      <c r="AB129" s="332"/>
      <c r="AC129" s="332"/>
      <c r="AD129" s="298"/>
      <c r="AE129" s="299"/>
      <c r="AF129" s="299"/>
      <c r="AG129" s="299"/>
      <c r="AH129" s="299"/>
      <c r="AI129" s="299"/>
      <c r="AJ129" s="300"/>
      <c r="AK129" s="16"/>
      <c r="AL129" s="16"/>
      <c r="AM129" s="330"/>
      <c r="AN129" s="330"/>
      <c r="AO129" s="330"/>
      <c r="AP129" s="330"/>
      <c r="AQ129" s="330"/>
      <c r="AR129" s="330"/>
      <c r="AS129" s="330"/>
      <c r="AT129" s="330"/>
      <c r="AU129" s="330"/>
      <c r="AV129" s="298"/>
      <c r="AW129" s="299"/>
      <c r="AX129" s="299"/>
      <c r="AY129" s="299"/>
      <c r="AZ129" s="300"/>
      <c r="BA129" s="360"/>
      <c r="BB129" s="16"/>
      <c r="BC129" s="273"/>
      <c r="BD129" s="273"/>
      <c r="BE129" s="273"/>
      <c r="BF129" s="273"/>
      <c r="BG129" s="273"/>
      <c r="BH129" s="273"/>
      <c r="BI129" s="273"/>
      <c r="BJ129" s="273"/>
      <c r="BK129" s="273"/>
      <c r="BL129" s="273"/>
      <c r="BM129" s="273"/>
      <c r="BN129" s="273"/>
      <c r="BO129" s="273"/>
      <c r="BP129" s="273"/>
      <c r="BQ129" s="273"/>
      <c r="BR129" s="273"/>
      <c r="BS129" s="273"/>
      <c r="BT129" s="273"/>
      <c r="BU129" s="273"/>
      <c r="BV129" s="42"/>
      <c r="BW129" s="42"/>
      <c r="BX129" s="14"/>
      <c r="BY129" s="14"/>
      <c r="CB129" s="143"/>
      <c r="CC129" s="143"/>
      <c r="CD129" s="121"/>
      <c r="CE129" s="121"/>
      <c r="CF129" s="121"/>
      <c r="CG129" s="121"/>
      <c r="CH129" s="121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</row>
    <row r="130" spans="1:115" ht="1.5" customHeight="1" thickBot="1">
      <c r="A130" s="148"/>
      <c r="B130" s="331"/>
      <c r="C130" s="331"/>
      <c r="D130" s="331"/>
      <c r="E130" s="331"/>
      <c r="F130" s="331"/>
      <c r="G130" s="331"/>
      <c r="H130" s="331"/>
      <c r="I130" s="331"/>
      <c r="J130" s="331"/>
      <c r="K130" s="331"/>
      <c r="L130" s="331"/>
      <c r="M130" s="41"/>
      <c r="N130" s="310"/>
      <c r="O130" s="311"/>
      <c r="P130" s="311"/>
      <c r="Q130" s="311"/>
      <c r="R130" s="311"/>
      <c r="S130" s="311"/>
      <c r="T130" s="312"/>
      <c r="U130" s="148"/>
      <c r="V130" s="16"/>
      <c r="W130" s="332"/>
      <c r="X130" s="332"/>
      <c r="Y130" s="332"/>
      <c r="Z130" s="332"/>
      <c r="AA130" s="332"/>
      <c r="AB130" s="332"/>
      <c r="AC130" s="332"/>
      <c r="AD130" s="301"/>
      <c r="AE130" s="302"/>
      <c r="AF130" s="302"/>
      <c r="AG130" s="302"/>
      <c r="AH130" s="302"/>
      <c r="AI130" s="302"/>
      <c r="AJ130" s="303"/>
      <c r="AK130" s="16"/>
      <c r="AL130" s="16"/>
      <c r="AM130" s="330"/>
      <c r="AN130" s="330"/>
      <c r="AO130" s="330"/>
      <c r="AP130" s="330"/>
      <c r="AQ130" s="330"/>
      <c r="AR130" s="330"/>
      <c r="AS130" s="330"/>
      <c r="AT130" s="330"/>
      <c r="AU130" s="330"/>
      <c r="AV130" s="301"/>
      <c r="AW130" s="302"/>
      <c r="AX130" s="302"/>
      <c r="AY130" s="302"/>
      <c r="AZ130" s="303"/>
      <c r="BA130" s="360"/>
      <c r="BB130" s="16"/>
      <c r="BC130" s="231"/>
      <c r="BD130" s="231"/>
      <c r="BE130" s="231"/>
      <c r="BF130" s="231"/>
      <c r="BG130" s="231"/>
      <c r="BH130" s="231"/>
      <c r="BI130" s="231"/>
      <c r="BJ130" s="231"/>
      <c r="BK130" s="231"/>
      <c r="BL130" s="231"/>
      <c r="BM130" s="231"/>
      <c r="BN130" s="231"/>
      <c r="BO130" s="231"/>
      <c r="BP130" s="231"/>
      <c r="BQ130" s="231"/>
      <c r="BR130" s="231"/>
      <c r="BS130" s="231"/>
      <c r="BT130" s="231"/>
      <c r="BU130" s="231"/>
      <c r="BV130" s="148"/>
      <c r="BW130" s="148"/>
      <c r="BX130" s="121"/>
      <c r="BY130" s="121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</row>
    <row r="131" spans="1:115" ht="6" customHeight="1" thickTop="1">
      <c r="A131" s="148"/>
      <c r="B131" s="148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48"/>
      <c r="V131" s="16"/>
      <c r="W131" s="332"/>
      <c r="X131" s="332"/>
      <c r="Y131" s="332"/>
      <c r="Z131" s="332"/>
      <c r="AA131" s="332"/>
      <c r="AB131" s="332"/>
      <c r="AC131" s="332"/>
      <c r="AD131" s="16"/>
      <c r="AE131" s="16"/>
      <c r="AF131" s="148"/>
      <c r="AG131" s="148"/>
      <c r="AH131" s="148"/>
      <c r="AI131" s="16"/>
      <c r="AJ131" s="16"/>
      <c r="AK131" s="16"/>
      <c r="AL131" s="16"/>
      <c r="AM131" s="330"/>
      <c r="AN131" s="330"/>
      <c r="AO131" s="330"/>
      <c r="AP131" s="330"/>
      <c r="AQ131" s="330"/>
      <c r="AR131" s="330"/>
      <c r="AS131" s="330"/>
      <c r="AT131" s="330"/>
      <c r="AU131" s="330"/>
      <c r="AV131" s="16"/>
      <c r="AW131" s="16"/>
      <c r="AX131" s="16"/>
      <c r="AY131" s="16"/>
      <c r="AZ131" s="16"/>
      <c r="BA131" s="360"/>
      <c r="BB131" s="356" t="str">
        <f>IF(BC128="","Не введена категория отправки",IF(AND(BC128="С объявленной ценностью",BC133=""),"Не введена объявленная ценность",""))</f>
        <v>Не введена категория отправки</v>
      </c>
      <c r="BC131" s="357"/>
      <c r="BD131" s="357"/>
      <c r="BE131" s="357"/>
      <c r="BF131" s="357"/>
      <c r="BG131" s="357"/>
      <c r="BH131" s="357"/>
      <c r="BI131" s="357"/>
      <c r="BJ131" s="357"/>
      <c r="BK131" s="357"/>
      <c r="BL131" s="357"/>
      <c r="BM131" s="357"/>
      <c r="BN131" s="357"/>
      <c r="BO131" s="357"/>
      <c r="BP131" s="357"/>
      <c r="BQ131" s="357"/>
      <c r="BR131" s="357"/>
      <c r="BS131" s="357"/>
      <c r="BT131" s="357"/>
      <c r="BU131" s="357"/>
      <c r="BV131" s="357"/>
      <c r="BW131" s="148"/>
      <c r="BX131" s="121"/>
      <c r="BY131" s="121"/>
      <c r="CI131" s="6"/>
      <c r="CJ131" s="6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</row>
    <row r="132" spans="1:115" ht="6" customHeight="1">
      <c r="A132" s="148"/>
      <c r="B132" s="148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48"/>
      <c r="V132" s="16"/>
      <c r="W132" s="16"/>
      <c r="X132" s="43"/>
      <c r="Y132" s="43"/>
      <c r="Z132" s="43"/>
      <c r="AA132" s="43"/>
      <c r="AB132" s="43"/>
      <c r="AC132" s="148"/>
      <c r="AD132" s="148"/>
      <c r="AE132" s="148"/>
      <c r="AF132" s="148"/>
      <c r="AG132" s="148"/>
      <c r="AH132" s="148"/>
      <c r="AI132" s="148"/>
      <c r="AJ132" s="148"/>
      <c r="AK132" s="148"/>
      <c r="AL132" s="148"/>
      <c r="AM132" s="148"/>
      <c r="AN132" s="148"/>
      <c r="AO132" s="148"/>
      <c r="AP132" s="148"/>
      <c r="AQ132" s="148"/>
      <c r="AR132" s="148"/>
      <c r="AS132" s="148"/>
      <c r="AT132" s="148"/>
      <c r="AU132" s="148"/>
      <c r="AV132" s="148"/>
      <c r="AW132" s="148"/>
      <c r="AX132" s="148"/>
      <c r="AY132" s="148"/>
      <c r="AZ132" s="16"/>
      <c r="BA132" s="360"/>
      <c r="BB132" s="356"/>
      <c r="BC132" s="357"/>
      <c r="BD132" s="357"/>
      <c r="BE132" s="357"/>
      <c r="BF132" s="357"/>
      <c r="BG132" s="357"/>
      <c r="BH132" s="357"/>
      <c r="BI132" s="357"/>
      <c r="BJ132" s="357"/>
      <c r="BK132" s="357"/>
      <c r="BL132" s="357"/>
      <c r="BM132" s="357"/>
      <c r="BN132" s="357"/>
      <c r="BO132" s="357"/>
      <c r="BP132" s="357"/>
      <c r="BQ132" s="357"/>
      <c r="BR132" s="357"/>
      <c r="BS132" s="357"/>
      <c r="BT132" s="357"/>
      <c r="BU132" s="357"/>
      <c r="BV132" s="357"/>
      <c r="BW132" s="148"/>
      <c r="BX132" s="121"/>
      <c r="BY132" s="121"/>
      <c r="CI132" s="6"/>
      <c r="CJ132" s="6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</row>
    <row r="133" spans="1:115" ht="6" customHeight="1">
      <c r="A133" s="148"/>
      <c r="B133" s="148"/>
      <c r="C133" s="328" t="s">
        <v>9</v>
      </c>
      <c r="D133" s="328"/>
      <c r="E133" s="328"/>
      <c r="F133" s="328"/>
      <c r="G133" s="328"/>
      <c r="H133" s="328"/>
      <c r="I133" s="328"/>
      <c r="J133" s="328"/>
      <c r="K133" s="329"/>
      <c r="L133" s="295"/>
      <c r="M133" s="296"/>
      <c r="N133" s="296"/>
      <c r="O133" s="296"/>
      <c r="P133" s="296"/>
      <c r="Q133" s="318" t="s">
        <v>10</v>
      </c>
      <c r="R133" s="318"/>
      <c r="S133" s="296"/>
      <c r="T133" s="296"/>
      <c r="U133" s="296"/>
      <c r="V133" s="296"/>
      <c r="W133" s="296"/>
      <c r="X133" s="318" t="s">
        <v>10</v>
      </c>
      <c r="Y133" s="318"/>
      <c r="Z133" s="296"/>
      <c r="AA133" s="296"/>
      <c r="AB133" s="296"/>
      <c r="AC133" s="296"/>
      <c r="AD133" s="297"/>
      <c r="AE133" s="16"/>
      <c r="AF133" s="16"/>
      <c r="AG133" s="16"/>
      <c r="AH133" s="16"/>
      <c r="AI133" s="16"/>
      <c r="AJ133" s="317" t="s">
        <v>12</v>
      </c>
      <c r="AK133" s="317"/>
      <c r="AL133" s="317"/>
      <c r="AM133" s="317"/>
      <c r="AN133" s="317"/>
      <c r="AO133" s="317"/>
      <c r="AP133" s="317"/>
      <c r="AQ133" s="317"/>
      <c r="AR133" s="317"/>
      <c r="AS133" s="317"/>
      <c r="AT133" s="317"/>
      <c r="AU133" s="317"/>
      <c r="AV133" s="295"/>
      <c r="AW133" s="296"/>
      <c r="AX133" s="296"/>
      <c r="AY133" s="296"/>
      <c r="AZ133" s="297"/>
      <c r="BA133" s="360"/>
      <c r="BB133" s="44"/>
      <c r="BC133" s="343"/>
      <c r="BD133" s="344"/>
      <c r="BE133" s="344"/>
      <c r="BF133" s="344"/>
      <c r="BG133" s="344"/>
      <c r="BH133" s="344"/>
      <c r="BI133" s="344"/>
      <c r="BJ133" s="344"/>
      <c r="BK133" s="344"/>
      <c r="BL133" s="344"/>
      <c r="BM133" s="344"/>
      <c r="BN133" s="344"/>
      <c r="BO133" s="344"/>
      <c r="BP133" s="344"/>
      <c r="BQ133" s="344"/>
      <c r="BR133" s="344"/>
      <c r="BS133" s="344"/>
      <c r="BT133" s="344"/>
      <c r="BU133" s="345"/>
      <c r="BV133" s="327">
        <f>IF(BC128="С объявленной ценностью",IF(BC133="","V",""),"")</f>
      </c>
      <c r="BW133" s="148"/>
      <c r="BX133" s="121"/>
      <c r="BY133" s="121"/>
      <c r="CI133" s="6"/>
      <c r="CJ133" s="6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</row>
    <row r="134" spans="1:115" ht="6" customHeight="1">
      <c r="A134" s="148"/>
      <c r="B134" s="148"/>
      <c r="C134" s="328"/>
      <c r="D134" s="328"/>
      <c r="E134" s="328"/>
      <c r="F134" s="328"/>
      <c r="G134" s="328"/>
      <c r="H134" s="328"/>
      <c r="I134" s="328"/>
      <c r="J134" s="328"/>
      <c r="K134" s="329"/>
      <c r="L134" s="298"/>
      <c r="M134" s="299"/>
      <c r="N134" s="299"/>
      <c r="O134" s="299"/>
      <c r="P134" s="299"/>
      <c r="Q134" s="319"/>
      <c r="R134" s="319"/>
      <c r="S134" s="299"/>
      <c r="T134" s="299"/>
      <c r="U134" s="299"/>
      <c r="V134" s="299"/>
      <c r="W134" s="299"/>
      <c r="X134" s="319"/>
      <c r="Y134" s="319"/>
      <c r="Z134" s="299"/>
      <c r="AA134" s="299"/>
      <c r="AB134" s="299"/>
      <c r="AC134" s="299"/>
      <c r="AD134" s="300"/>
      <c r="AE134" s="16"/>
      <c r="AF134" s="16"/>
      <c r="AG134" s="16"/>
      <c r="AH134" s="16"/>
      <c r="AI134" s="16"/>
      <c r="AJ134" s="317"/>
      <c r="AK134" s="317"/>
      <c r="AL134" s="317"/>
      <c r="AM134" s="317"/>
      <c r="AN134" s="317"/>
      <c r="AO134" s="317"/>
      <c r="AP134" s="317"/>
      <c r="AQ134" s="317"/>
      <c r="AR134" s="317"/>
      <c r="AS134" s="317"/>
      <c r="AT134" s="317"/>
      <c r="AU134" s="317"/>
      <c r="AV134" s="298"/>
      <c r="AW134" s="299"/>
      <c r="AX134" s="299"/>
      <c r="AY134" s="299"/>
      <c r="AZ134" s="300"/>
      <c r="BA134" s="360"/>
      <c r="BB134" s="16"/>
      <c r="BC134" s="346"/>
      <c r="BD134" s="347"/>
      <c r="BE134" s="347"/>
      <c r="BF134" s="347"/>
      <c r="BG134" s="347"/>
      <c r="BH134" s="347"/>
      <c r="BI134" s="347"/>
      <c r="BJ134" s="347"/>
      <c r="BK134" s="347"/>
      <c r="BL134" s="347"/>
      <c r="BM134" s="347"/>
      <c r="BN134" s="347"/>
      <c r="BO134" s="347"/>
      <c r="BP134" s="347"/>
      <c r="BQ134" s="347"/>
      <c r="BR134" s="347"/>
      <c r="BS134" s="347"/>
      <c r="BT134" s="347"/>
      <c r="BU134" s="348"/>
      <c r="BV134" s="327"/>
      <c r="BW134" s="148"/>
      <c r="BX134" s="121"/>
      <c r="BY134" s="121"/>
      <c r="CB134" s="143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</row>
    <row r="135" spans="1:115" ht="6" customHeight="1">
      <c r="A135" s="148"/>
      <c r="B135" s="148"/>
      <c r="C135" s="328"/>
      <c r="D135" s="328"/>
      <c r="E135" s="328"/>
      <c r="F135" s="328"/>
      <c r="G135" s="328"/>
      <c r="H135" s="328"/>
      <c r="I135" s="328"/>
      <c r="J135" s="328"/>
      <c r="K135" s="329"/>
      <c r="L135" s="301"/>
      <c r="M135" s="302"/>
      <c r="N135" s="302"/>
      <c r="O135" s="302"/>
      <c r="P135" s="302"/>
      <c r="Q135" s="320"/>
      <c r="R135" s="320"/>
      <c r="S135" s="302"/>
      <c r="T135" s="302"/>
      <c r="U135" s="302"/>
      <c r="V135" s="302"/>
      <c r="W135" s="302"/>
      <c r="X135" s="320"/>
      <c r="Y135" s="320"/>
      <c r="Z135" s="302"/>
      <c r="AA135" s="302"/>
      <c r="AB135" s="302"/>
      <c r="AC135" s="302"/>
      <c r="AD135" s="303"/>
      <c r="AE135" s="16"/>
      <c r="AF135" s="16"/>
      <c r="AG135" s="16"/>
      <c r="AH135" s="16"/>
      <c r="AI135" s="16"/>
      <c r="AJ135" s="317"/>
      <c r="AK135" s="317"/>
      <c r="AL135" s="317"/>
      <c r="AM135" s="317"/>
      <c r="AN135" s="317"/>
      <c r="AO135" s="317"/>
      <c r="AP135" s="317"/>
      <c r="AQ135" s="317"/>
      <c r="AR135" s="317"/>
      <c r="AS135" s="317"/>
      <c r="AT135" s="317"/>
      <c r="AU135" s="317"/>
      <c r="AV135" s="301"/>
      <c r="AW135" s="302"/>
      <c r="AX135" s="302"/>
      <c r="AY135" s="302"/>
      <c r="AZ135" s="303"/>
      <c r="BA135" s="360"/>
      <c r="BB135" s="16"/>
      <c r="BC135" s="349"/>
      <c r="BD135" s="350"/>
      <c r="BE135" s="350"/>
      <c r="BF135" s="350"/>
      <c r="BG135" s="350"/>
      <c r="BH135" s="350"/>
      <c r="BI135" s="350"/>
      <c r="BJ135" s="350"/>
      <c r="BK135" s="350"/>
      <c r="BL135" s="350"/>
      <c r="BM135" s="350"/>
      <c r="BN135" s="350"/>
      <c r="BO135" s="350"/>
      <c r="BP135" s="350"/>
      <c r="BQ135" s="350"/>
      <c r="BR135" s="350"/>
      <c r="BS135" s="350"/>
      <c r="BT135" s="350"/>
      <c r="BU135" s="351"/>
      <c r="BV135" s="327"/>
      <c r="BW135" s="148"/>
      <c r="BX135" s="121"/>
      <c r="BY135" s="121"/>
      <c r="CB135" s="143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</row>
    <row r="136" spans="1:115" ht="6" customHeight="1">
      <c r="A136" s="148"/>
      <c r="B136" s="148"/>
      <c r="C136" s="148"/>
      <c r="D136" s="148"/>
      <c r="E136" s="148"/>
      <c r="F136" s="148"/>
      <c r="G136" s="148"/>
      <c r="H136" s="148"/>
      <c r="I136" s="148"/>
      <c r="J136" s="148"/>
      <c r="K136" s="148"/>
      <c r="L136" s="340" t="s">
        <v>13</v>
      </c>
      <c r="M136" s="340"/>
      <c r="N136" s="340"/>
      <c r="O136" s="340"/>
      <c r="P136" s="340"/>
      <c r="Q136" s="340"/>
      <c r="R136" s="340"/>
      <c r="S136" s="340"/>
      <c r="T136" s="340"/>
      <c r="U136" s="340"/>
      <c r="V136" s="340"/>
      <c r="W136" s="340"/>
      <c r="X136" s="340"/>
      <c r="Y136" s="340"/>
      <c r="Z136" s="340"/>
      <c r="AA136" s="340"/>
      <c r="AB136" s="340"/>
      <c r="AC136" s="340"/>
      <c r="AD136" s="340"/>
      <c r="AE136" s="16"/>
      <c r="AF136" s="16"/>
      <c r="AG136" s="16"/>
      <c r="AH136" s="16"/>
      <c r="AI136" s="16"/>
      <c r="AJ136" s="317"/>
      <c r="AK136" s="317"/>
      <c r="AL136" s="317"/>
      <c r="AM136" s="317"/>
      <c r="AN136" s="317"/>
      <c r="AO136" s="317"/>
      <c r="AP136" s="317"/>
      <c r="AQ136" s="317"/>
      <c r="AR136" s="317"/>
      <c r="AS136" s="317"/>
      <c r="AT136" s="317"/>
      <c r="AU136" s="317"/>
      <c r="AV136" s="16"/>
      <c r="AW136" s="148"/>
      <c r="AX136" s="148"/>
      <c r="AY136" s="148"/>
      <c r="AZ136" s="17"/>
      <c r="BA136" s="360"/>
      <c r="BB136" s="16"/>
      <c r="BC136" s="342" t="s">
        <v>530</v>
      </c>
      <c r="BD136" s="342"/>
      <c r="BE136" s="342"/>
      <c r="BF136" s="342"/>
      <c r="BG136" s="342"/>
      <c r="BH136" s="342"/>
      <c r="BI136" s="342"/>
      <c r="BJ136" s="342"/>
      <c r="BK136" s="342"/>
      <c r="BL136" s="342"/>
      <c r="BM136" s="342"/>
      <c r="BN136" s="342"/>
      <c r="BO136" s="342"/>
      <c r="BP136" s="342"/>
      <c r="BQ136" s="342"/>
      <c r="BR136" s="342"/>
      <c r="BS136" s="342"/>
      <c r="BT136" s="342"/>
      <c r="BU136" s="342"/>
      <c r="BV136" s="148"/>
      <c r="BW136" s="148"/>
      <c r="BX136" s="121"/>
      <c r="BY136" s="121"/>
      <c r="CB136" s="143"/>
      <c r="CC136" s="143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</row>
    <row r="137" spans="1:115" ht="6" customHeight="1">
      <c r="A137" s="148"/>
      <c r="B137" s="148"/>
      <c r="C137" s="148"/>
      <c r="D137" s="148"/>
      <c r="E137" s="148"/>
      <c r="F137" s="148"/>
      <c r="G137" s="148"/>
      <c r="H137" s="148"/>
      <c r="I137" s="148"/>
      <c r="J137" s="148"/>
      <c r="K137" s="148"/>
      <c r="L137" s="341"/>
      <c r="M137" s="341"/>
      <c r="N137" s="341"/>
      <c r="O137" s="341"/>
      <c r="P137" s="341"/>
      <c r="Q137" s="341"/>
      <c r="R137" s="341"/>
      <c r="S137" s="341"/>
      <c r="T137" s="341"/>
      <c r="U137" s="341"/>
      <c r="V137" s="341"/>
      <c r="W137" s="341"/>
      <c r="X137" s="341"/>
      <c r="Y137" s="341"/>
      <c r="Z137" s="341"/>
      <c r="AA137" s="341"/>
      <c r="AB137" s="341"/>
      <c r="AC137" s="341"/>
      <c r="AD137" s="341"/>
      <c r="AE137" s="148"/>
      <c r="AF137" s="148"/>
      <c r="AG137" s="148"/>
      <c r="AH137" s="148"/>
      <c r="AI137" s="148"/>
      <c r="AJ137" s="148"/>
      <c r="AK137" s="148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16"/>
      <c r="AW137" s="16"/>
      <c r="AX137" s="16"/>
      <c r="AY137" s="16"/>
      <c r="AZ137" s="16"/>
      <c r="BA137" s="360"/>
      <c r="BB137" s="16"/>
      <c r="BC137" s="321"/>
      <c r="BD137" s="321"/>
      <c r="BE137" s="321"/>
      <c r="BF137" s="321"/>
      <c r="BG137" s="321"/>
      <c r="BH137" s="321"/>
      <c r="BI137" s="321"/>
      <c r="BJ137" s="321"/>
      <c r="BK137" s="321"/>
      <c r="BL137" s="321"/>
      <c r="BM137" s="321"/>
      <c r="BN137" s="321"/>
      <c r="BO137" s="321"/>
      <c r="BP137" s="321"/>
      <c r="BQ137" s="321"/>
      <c r="BR137" s="321"/>
      <c r="BS137" s="321"/>
      <c r="BT137" s="321"/>
      <c r="BU137" s="321"/>
      <c r="BV137" s="148"/>
      <c r="BW137" s="148"/>
      <c r="BX137" s="121"/>
      <c r="BY137" s="121"/>
      <c r="CC137" s="143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</row>
    <row r="138" spans="1:115" ht="16.5" customHeight="1">
      <c r="A138" s="148"/>
      <c r="B138" s="148"/>
      <c r="C138" s="41" t="s">
        <v>216</v>
      </c>
      <c r="D138" s="41"/>
      <c r="E138" s="41"/>
      <c r="F138" s="41"/>
      <c r="G138" s="41"/>
      <c r="H138" s="41"/>
      <c r="I138" s="41"/>
      <c r="J138" s="41"/>
      <c r="K138" s="78"/>
      <c r="L138" s="323"/>
      <c r="M138" s="324"/>
      <c r="N138" s="324"/>
      <c r="O138" s="324"/>
      <c r="P138" s="324"/>
      <c r="Q138" s="324"/>
      <c r="R138" s="324"/>
      <c r="S138" s="324"/>
      <c r="T138" s="324"/>
      <c r="U138" s="324"/>
      <c r="V138" s="324"/>
      <c r="W138" s="324"/>
      <c r="X138" s="324"/>
      <c r="Y138" s="324"/>
      <c r="Z138" s="324"/>
      <c r="AA138" s="324"/>
      <c r="AB138" s="324"/>
      <c r="AC138" s="324"/>
      <c r="AD138" s="324"/>
      <c r="AE138" s="324"/>
      <c r="AF138" s="324"/>
      <c r="AG138" s="324"/>
      <c r="AH138" s="324"/>
      <c r="AI138" s="324"/>
      <c r="AJ138" s="325"/>
      <c r="AK138" s="162" t="str">
        <f>IF(L138="","V","")</f>
        <v>V</v>
      </c>
      <c r="AL138" s="51"/>
      <c r="AM138" s="326" t="s">
        <v>207</v>
      </c>
      <c r="AN138" s="326"/>
      <c r="AO138" s="326"/>
      <c r="AP138" s="326"/>
      <c r="AQ138" s="326"/>
      <c r="AR138" s="326"/>
      <c r="AS138" s="326"/>
      <c r="AT138" s="326"/>
      <c r="AU138" s="326"/>
      <c r="AV138" s="88"/>
      <c r="AW138" s="86" t="str">
        <f>IF(AV138="","V","")</f>
        <v>V</v>
      </c>
      <c r="AX138" s="41"/>
      <c r="AY138" s="41"/>
      <c r="AZ138" s="41"/>
      <c r="BA138" s="360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48"/>
      <c r="BW138" s="148"/>
      <c r="BX138" s="121"/>
      <c r="BY138" s="121"/>
      <c r="CC138" s="143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</row>
    <row r="139" spans="1:115" ht="6" customHeight="1">
      <c r="A139" s="148"/>
      <c r="B139" s="148"/>
      <c r="C139" s="41"/>
      <c r="D139" s="41"/>
      <c r="E139" s="41"/>
      <c r="F139" s="41"/>
      <c r="G139" s="41"/>
      <c r="H139" s="41"/>
      <c r="I139" s="41"/>
      <c r="J139" s="41"/>
      <c r="K139" s="42"/>
      <c r="L139" s="131"/>
      <c r="M139" s="131"/>
      <c r="N139" s="131"/>
      <c r="O139" s="131"/>
      <c r="P139" s="131"/>
      <c r="Q139" s="131"/>
      <c r="R139" s="131"/>
      <c r="S139" s="131"/>
      <c r="T139" s="131"/>
      <c r="U139" s="131"/>
      <c r="V139" s="131"/>
      <c r="W139" s="131"/>
      <c r="X139" s="131"/>
      <c r="Y139" s="131"/>
      <c r="Z139" s="131"/>
      <c r="AA139" s="131"/>
      <c r="AB139" s="131"/>
      <c r="AC139" s="131"/>
      <c r="AD139" s="131"/>
      <c r="AE139" s="131"/>
      <c r="AF139" s="131"/>
      <c r="AG139" s="131"/>
      <c r="AH139" s="131"/>
      <c r="AI139" s="131"/>
      <c r="AJ139" s="131"/>
      <c r="AK139" s="148"/>
      <c r="AL139" s="51"/>
      <c r="AM139" s="326"/>
      <c r="AN139" s="326"/>
      <c r="AO139" s="326"/>
      <c r="AP139" s="326"/>
      <c r="AQ139" s="326"/>
      <c r="AR139" s="326"/>
      <c r="AS139" s="326"/>
      <c r="AT139" s="326"/>
      <c r="AU139" s="326"/>
      <c r="AV139" s="41"/>
      <c r="AW139" s="41"/>
      <c r="AX139" s="41"/>
      <c r="AY139" s="41"/>
      <c r="AZ139" s="41"/>
      <c r="BA139" s="360"/>
      <c r="BB139" s="16"/>
      <c r="BC139" s="343"/>
      <c r="BD139" s="344"/>
      <c r="BE139" s="344"/>
      <c r="BF139" s="344"/>
      <c r="BG139" s="344"/>
      <c r="BH139" s="344"/>
      <c r="BI139" s="344"/>
      <c r="BJ139" s="344"/>
      <c r="BK139" s="344"/>
      <c r="BL139" s="344"/>
      <c r="BM139" s="344"/>
      <c r="BN139" s="344"/>
      <c r="BO139" s="344"/>
      <c r="BP139" s="344"/>
      <c r="BQ139" s="344"/>
      <c r="BR139" s="344"/>
      <c r="BS139" s="344"/>
      <c r="BT139" s="344"/>
      <c r="BU139" s="345"/>
      <c r="BV139" s="148"/>
      <c r="BW139" s="148"/>
      <c r="BX139" s="121"/>
      <c r="BY139" s="121"/>
      <c r="CC139" s="143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</row>
    <row r="140" spans="1:115" ht="9.75" customHeight="1">
      <c r="A140" s="148"/>
      <c r="B140" s="148"/>
      <c r="C140" s="41"/>
      <c r="D140" s="41"/>
      <c r="E140" s="41"/>
      <c r="F140" s="41"/>
      <c r="G140" s="41"/>
      <c r="H140" s="41"/>
      <c r="I140" s="41"/>
      <c r="J140" s="41"/>
      <c r="K140" s="42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  <c r="AC140" s="79"/>
      <c r="AD140" s="79"/>
      <c r="AE140" s="79"/>
      <c r="AF140" s="79"/>
      <c r="AG140" s="79"/>
      <c r="AH140" s="79"/>
      <c r="AI140" s="79"/>
      <c r="AJ140" s="79"/>
      <c r="AK140" s="148"/>
      <c r="AL140" s="80"/>
      <c r="AM140" s="80"/>
      <c r="AN140" s="80"/>
      <c r="AO140" s="80"/>
      <c r="AP140" s="80"/>
      <c r="AQ140" s="80"/>
      <c r="AR140" s="80"/>
      <c r="AS140" s="80"/>
      <c r="AT140" s="80"/>
      <c r="AU140" s="80"/>
      <c r="AV140" s="41"/>
      <c r="AW140" s="41"/>
      <c r="AX140" s="41"/>
      <c r="AY140" s="41"/>
      <c r="AZ140" s="41"/>
      <c r="BA140" s="360"/>
      <c r="BB140" s="16"/>
      <c r="BC140" s="349"/>
      <c r="BD140" s="350"/>
      <c r="BE140" s="350"/>
      <c r="BF140" s="350"/>
      <c r="BG140" s="350"/>
      <c r="BH140" s="350"/>
      <c r="BI140" s="350"/>
      <c r="BJ140" s="350"/>
      <c r="BK140" s="350"/>
      <c r="BL140" s="350"/>
      <c r="BM140" s="350"/>
      <c r="BN140" s="350"/>
      <c r="BO140" s="350"/>
      <c r="BP140" s="350"/>
      <c r="BQ140" s="350"/>
      <c r="BR140" s="350"/>
      <c r="BS140" s="350"/>
      <c r="BT140" s="350"/>
      <c r="BU140" s="351"/>
      <c r="BV140" s="148"/>
      <c r="BW140" s="148"/>
      <c r="BX140" s="121"/>
      <c r="BY140" s="121"/>
      <c r="CB140" s="143"/>
      <c r="CC140" s="143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</row>
    <row r="141" spans="1:115" ht="10.5" customHeight="1">
      <c r="A141" s="148"/>
      <c r="B141" s="148"/>
      <c r="C141" s="148"/>
      <c r="D141" s="148"/>
      <c r="E141" s="322">
        <f>IF(AND(AV138="Да",BC128="Без объявления ценности"),"Для ценных грузов объявление ценности является обязательным условием отправки","")</f>
      </c>
      <c r="F141" s="322"/>
      <c r="G141" s="322"/>
      <c r="H141" s="322"/>
      <c r="I141" s="322"/>
      <c r="J141" s="322"/>
      <c r="K141" s="322"/>
      <c r="L141" s="322"/>
      <c r="M141" s="322"/>
      <c r="N141" s="322"/>
      <c r="O141" s="322"/>
      <c r="P141" s="322"/>
      <c r="Q141" s="322"/>
      <c r="R141" s="322"/>
      <c r="S141" s="322"/>
      <c r="T141" s="322"/>
      <c r="U141" s="322"/>
      <c r="V141" s="322"/>
      <c r="W141" s="322"/>
      <c r="X141" s="322"/>
      <c r="Y141" s="322"/>
      <c r="Z141" s="322"/>
      <c r="AA141" s="322"/>
      <c r="AB141" s="322"/>
      <c r="AC141" s="322"/>
      <c r="AD141" s="322"/>
      <c r="AE141" s="322"/>
      <c r="AF141" s="322"/>
      <c r="AG141" s="322"/>
      <c r="AH141" s="322"/>
      <c r="AI141" s="322"/>
      <c r="AJ141" s="322"/>
      <c r="AK141" s="322"/>
      <c r="AL141" s="322"/>
      <c r="AM141" s="322"/>
      <c r="AN141" s="322"/>
      <c r="AO141" s="322"/>
      <c r="AP141" s="322"/>
      <c r="AQ141" s="322"/>
      <c r="AR141" s="322"/>
      <c r="AS141" s="322"/>
      <c r="AT141" s="322"/>
      <c r="AU141" s="322"/>
      <c r="AV141" s="322"/>
      <c r="AW141" s="322"/>
      <c r="AX141" s="322"/>
      <c r="AY141" s="322"/>
      <c r="AZ141" s="322"/>
      <c r="BA141" s="360"/>
      <c r="BB141" s="16"/>
      <c r="BC141" s="321" t="s">
        <v>539</v>
      </c>
      <c r="BD141" s="321"/>
      <c r="BE141" s="321"/>
      <c r="BF141" s="321"/>
      <c r="BG141" s="321"/>
      <c r="BH141" s="321"/>
      <c r="BI141" s="321"/>
      <c r="BJ141" s="321"/>
      <c r="BK141" s="321"/>
      <c r="BL141" s="321"/>
      <c r="BM141" s="321"/>
      <c r="BN141" s="321"/>
      <c r="BO141" s="321"/>
      <c r="BP141" s="321"/>
      <c r="BQ141" s="321"/>
      <c r="BR141" s="321"/>
      <c r="BS141" s="321"/>
      <c r="BT141" s="321"/>
      <c r="BU141" s="321"/>
      <c r="BV141" s="148"/>
      <c r="BW141" s="148"/>
      <c r="BX141" s="121"/>
      <c r="BY141" s="121"/>
      <c r="CB141" s="143" t="str">
        <f>IF(AV138="Да","1","0")</f>
        <v>0</v>
      </c>
      <c r="CC141" s="143">
        <f>IF(ISNA(VLOOKUP(BG145,Лист1!$C$20:$D$21,2,0)),"",VLOOKUP(BG145,Лист1!$C$20:$D$21,2,0))</f>
      </c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</row>
    <row r="142" spans="1:75" ht="5.25" customHeight="1" thickBot="1">
      <c r="A142" s="16"/>
      <c r="B142" s="16"/>
      <c r="C142" s="213"/>
      <c r="D142" s="213"/>
      <c r="E142" s="213"/>
      <c r="F142" s="213"/>
      <c r="G142" s="213"/>
      <c r="H142" s="213"/>
      <c r="I142" s="213"/>
      <c r="J142" s="213"/>
      <c r="K142" s="213"/>
      <c r="L142" s="213"/>
      <c r="M142" s="213"/>
      <c r="N142" s="213"/>
      <c r="O142" s="213"/>
      <c r="P142" s="213"/>
      <c r="Q142" s="213"/>
      <c r="R142" s="213"/>
      <c r="S142" s="213"/>
      <c r="T142" s="213"/>
      <c r="U142" s="213"/>
      <c r="V142" s="213"/>
      <c r="W142" s="213"/>
      <c r="X142" s="213"/>
      <c r="Y142" s="213"/>
      <c r="Z142" s="213"/>
      <c r="AA142" s="213"/>
      <c r="AB142" s="213"/>
      <c r="AC142" s="213"/>
      <c r="AD142" s="213"/>
      <c r="AE142" s="213"/>
      <c r="AF142" s="213"/>
      <c r="AG142" s="213"/>
      <c r="AH142" s="213"/>
      <c r="AI142" s="213"/>
      <c r="AJ142" s="213"/>
      <c r="AK142" s="213"/>
      <c r="AL142" s="213"/>
      <c r="AM142" s="213"/>
      <c r="AN142" s="213"/>
      <c r="AO142" s="213"/>
      <c r="AP142" s="213"/>
      <c r="AQ142" s="213"/>
      <c r="AR142" s="213"/>
      <c r="AS142" s="213"/>
      <c r="AT142" s="213"/>
      <c r="AU142" s="213"/>
      <c r="AV142" s="213"/>
      <c r="AW142" s="213"/>
      <c r="AX142" s="213"/>
      <c r="AY142" s="213"/>
      <c r="AZ142" s="213"/>
      <c r="BA142" s="213"/>
      <c r="BB142" s="213"/>
      <c r="BC142" s="213"/>
      <c r="BD142" s="213"/>
      <c r="BE142" s="213"/>
      <c r="BF142" s="213"/>
      <c r="BG142" s="213"/>
      <c r="BH142" s="213"/>
      <c r="BI142" s="213"/>
      <c r="BJ142" s="213"/>
      <c r="BK142" s="213"/>
      <c r="BL142" s="213"/>
      <c r="BM142" s="213"/>
      <c r="BN142" s="213"/>
      <c r="BO142" s="213"/>
      <c r="BP142" s="213"/>
      <c r="BQ142" s="213"/>
      <c r="BR142" s="213"/>
      <c r="BS142" s="213"/>
      <c r="BT142" s="213"/>
      <c r="BU142" s="213"/>
      <c r="BV142" s="16"/>
      <c r="BW142" s="16"/>
    </row>
    <row r="143" spans="1:75" ht="6" customHeight="1">
      <c r="A143" s="16"/>
      <c r="B143" s="16"/>
      <c r="C143" s="16"/>
      <c r="D143" s="16"/>
      <c r="E143" s="16"/>
      <c r="F143" s="16"/>
      <c r="G143" s="16"/>
      <c r="H143" s="16"/>
      <c r="I143" s="45" t="s">
        <v>17</v>
      </c>
      <c r="J143" s="45"/>
      <c r="K143" s="45"/>
      <c r="L143" s="45"/>
      <c r="M143" s="294" t="s">
        <v>18</v>
      </c>
      <c r="N143" s="294"/>
      <c r="O143" s="294"/>
      <c r="P143" s="294"/>
      <c r="Q143" s="294"/>
      <c r="R143" s="294"/>
      <c r="S143" s="294"/>
      <c r="T143" s="294"/>
      <c r="U143" s="294"/>
      <c r="V143" s="294"/>
      <c r="W143" s="294"/>
      <c r="X143" s="294"/>
      <c r="Y143" s="294"/>
      <c r="Z143" s="294"/>
      <c r="AA143" s="294"/>
      <c r="AB143" s="294"/>
      <c r="AC143" s="294"/>
      <c r="AD143" s="294"/>
      <c r="AE143" s="294"/>
      <c r="AF143" s="294"/>
      <c r="AG143" s="294"/>
      <c r="AH143" s="294"/>
      <c r="AI143" s="294"/>
      <c r="AJ143" s="294"/>
      <c r="AK143" s="294"/>
      <c r="AL143" s="294"/>
      <c r="AM143" s="294"/>
      <c r="AN143" s="294"/>
      <c r="AO143" s="294"/>
      <c r="AP143" s="294"/>
      <c r="AQ143" s="294"/>
      <c r="AR143" s="294"/>
      <c r="AS143" s="313" t="s">
        <v>23</v>
      </c>
      <c r="AT143" s="313"/>
      <c r="AU143" s="313"/>
      <c r="AV143" s="313"/>
      <c r="AW143" s="313"/>
      <c r="AX143" s="313"/>
      <c r="AY143" s="315" t="s">
        <v>540</v>
      </c>
      <c r="AZ143" s="315"/>
      <c r="BA143" s="315"/>
      <c r="BB143" s="315"/>
      <c r="BC143" s="315"/>
      <c r="BD143" s="315"/>
      <c r="BE143" s="315"/>
      <c r="BF143" s="315"/>
      <c r="BG143" s="315"/>
      <c r="BH143" s="315"/>
      <c r="BI143" s="315"/>
      <c r="BJ143" s="45"/>
      <c r="BK143" s="45"/>
      <c r="BL143" s="45"/>
      <c r="BM143" s="45"/>
      <c r="BN143" s="45"/>
      <c r="BO143" s="16"/>
      <c r="BP143" s="16"/>
      <c r="BQ143" s="16"/>
      <c r="BR143" s="46"/>
      <c r="BS143" s="46"/>
      <c r="BT143" s="46"/>
      <c r="BU143" s="46"/>
      <c r="BV143" s="46"/>
      <c r="BW143" s="46"/>
    </row>
    <row r="144" spans="1:75" ht="6" customHeight="1">
      <c r="A144" s="16"/>
      <c r="B144" s="16"/>
      <c r="C144" s="16"/>
      <c r="D144" s="16"/>
      <c r="E144" s="16"/>
      <c r="F144" s="16"/>
      <c r="G144" s="16"/>
      <c r="H144" s="16"/>
      <c r="I144" s="47"/>
      <c r="J144" s="47"/>
      <c r="K144" s="47"/>
      <c r="L144" s="47"/>
      <c r="M144" s="289"/>
      <c r="N144" s="289"/>
      <c r="O144" s="289"/>
      <c r="P144" s="289"/>
      <c r="Q144" s="289"/>
      <c r="R144" s="289"/>
      <c r="S144" s="289"/>
      <c r="T144" s="289"/>
      <c r="U144" s="289"/>
      <c r="V144" s="289"/>
      <c r="W144" s="289"/>
      <c r="X144" s="289"/>
      <c r="Y144" s="289"/>
      <c r="Z144" s="289"/>
      <c r="AA144" s="289"/>
      <c r="AB144" s="289"/>
      <c r="AC144" s="289"/>
      <c r="AD144" s="289"/>
      <c r="AE144" s="289"/>
      <c r="AF144" s="289"/>
      <c r="AG144" s="289"/>
      <c r="AH144" s="289"/>
      <c r="AI144" s="289"/>
      <c r="AJ144" s="289"/>
      <c r="AK144" s="289"/>
      <c r="AL144" s="289"/>
      <c r="AM144" s="289"/>
      <c r="AN144" s="289"/>
      <c r="AO144" s="289"/>
      <c r="AP144" s="289"/>
      <c r="AQ144" s="289"/>
      <c r="AR144" s="289"/>
      <c r="AS144" s="314"/>
      <c r="AT144" s="314"/>
      <c r="AU144" s="314"/>
      <c r="AV144" s="314"/>
      <c r="AW144" s="314"/>
      <c r="AX144" s="314"/>
      <c r="AY144" s="316"/>
      <c r="AZ144" s="316"/>
      <c r="BA144" s="316"/>
      <c r="BB144" s="316"/>
      <c r="BC144" s="316"/>
      <c r="BD144" s="316"/>
      <c r="BE144" s="316"/>
      <c r="BF144" s="316"/>
      <c r="BG144" s="316"/>
      <c r="BH144" s="316"/>
      <c r="BI144" s="316"/>
      <c r="BJ144" s="47"/>
      <c r="BK144" s="47"/>
      <c r="BL144" s="47"/>
      <c r="BM144" s="47"/>
      <c r="BN144" s="47"/>
      <c r="BO144" s="16"/>
      <c r="BP144" s="16"/>
      <c r="BQ144" s="16"/>
      <c r="BR144" s="46"/>
      <c r="BS144" s="46"/>
      <c r="BT144" s="46"/>
      <c r="BU144" s="46"/>
      <c r="BV144" s="46"/>
      <c r="BW144" s="46"/>
    </row>
    <row r="145" spans="1:75" ht="9" customHeight="1">
      <c r="A145" s="16"/>
      <c r="B145" s="16"/>
      <c r="C145" s="16"/>
      <c r="D145" s="16"/>
      <c r="E145" s="16"/>
      <c r="F145" s="16"/>
      <c r="G145" s="16"/>
      <c r="H145" s="16"/>
      <c r="I145" s="47"/>
      <c r="J145" s="47"/>
      <c r="K145" s="47"/>
      <c r="L145" s="47"/>
      <c r="M145" s="47"/>
      <c r="N145" s="289" t="s">
        <v>19</v>
      </c>
      <c r="O145" s="289"/>
      <c r="P145" s="289"/>
      <c r="Q145" s="289"/>
      <c r="R145" s="289"/>
      <c r="S145" s="289"/>
      <c r="T145" s="289"/>
      <c r="U145" s="289"/>
      <c r="V145" s="289"/>
      <c r="W145" s="289"/>
      <c r="X145" s="289"/>
      <c r="Y145" s="289"/>
      <c r="Z145" s="289"/>
      <c r="AA145" s="289"/>
      <c r="AB145" s="289"/>
      <c r="AC145" s="289"/>
      <c r="AD145" s="289"/>
      <c r="AE145" s="289"/>
      <c r="AF145" s="289"/>
      <c r="AG145" s="289"/>
      <c r="AH145" s="289"/>
      <c r="AI145" s="289"/>
      <c r="AJ145" s="289"/>
      <c r="AK145" s="289"/>
      <c r="AL145" s="289"/>
      <c r="AM145" s="289"/>
      <c r="AN145" s="289"/>
      <c r="AO145" s="289"/>
      <c r="AP145" s="289"/>
      <c r="AQ145" s="289"/>
      <c r="AR145" s="289"/>
      <c r="AS145" s="289"/>
      <c r="AT145" s="289"/>
      <c r="AU145" s="289"/>
      <c r="AV145" s="289"/>
      <c r="AW145" s="289"/>
      <c r="AX145" s="289"/>
      <c r="AY145" s="289"/>
      <c r="AZ145" s="289"/>
      <c r="BA145" s="289"/>
      <c r="BB145" s="289"/>
      <c r="BC145" s="289"/>
      <c r="BD145" s="289"/>
      <c r="BE145" s="289"/>
      <c r="BF145" s="289"/>
      <c r="BG145" s="47"/>
      <c r="BH145" s="47"/>
      <c r="BI145" s="47"/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  <c r="BT145" s="47"/>
      <c r="BU145" s="47"/>
      <c r="BV145" s="46"/>
      <c r="BW145" s="46"/>
    </row>
    <row r="146" spans="1:75" ht="6" customHeight="1">
      <c r="A146" s="16"/>
      <c r="B146" s="16"/>
      <c r="C146" s="16"/>
      <c r="D146" s="16"/>
      <c r="E146" s="16"/>
      <c r="F146" s="16"/>
      <c r="G146" s="16"/>
      <c r="H146" s="16"/>
      <c r="I146" s="47"/>
      <c r="J146" s="47"/>
      <c r="K146" s="47"/>
      <c r="L146" s="47"/>
      <c r="M146" s="47"/>
      <c r="N146" s="289"/>
      <c r="O146" s="289"/>
      <c r="P146" s="289"/>
      <c r="Q146" s="289"/>
      <c r="R146" s="289"/>
      <c r="S146" s="289"/>
      <c r="T146" s="289"/>
      <c r="U146" s="289"/>
      <c r="V146" s="289"/>
      <c r="W146" s="289"/>
      <c r="X146" s="289"/>
      <c r="Y146" s="289"/>
      <c r="Z146" s="289"/>
      <c r="AA146" s="289"/>
      <c r="AB146" s="289"/>
      <c r="AC146" s="289"/>
      <c r="AD146" s="289"/>
      <c r="AE146" s="289"/>
      <c r="AF146" s="289"/>
      <c r="AG146" s="289"/>
      <c r="AH146" s="289"/>
      <c r="AI146" s="289"/>
      <c r="AJ146" s="289"/>
      <c r="AK146" s="289"/>
      <c r="AL146" s="289"/>
      <c r="AM146" s="289"/>
      <c r="AN146" s="289"/>
      <c r="AO146" s="289"/>
      <c r="AP146" s="289"/>
      <c r="AQ146" s="289"/>
      <c r="AR146" s="289"/>
      <c r="AS146" s="289"/>
      <c r="AT146" s="289"/>
      <c r="AU146" s="289"/>
      <c r="AV146" s="289"/>
      <c r="AW146" s="289"/>
      <c r="AX146" s="289"/>
      <c r="AY146" s="289"/>
      <c r="AZ146" s="289"/>
      <c r="BA146" s="289"/>
      <c r="BB146" s="289"/>
      <c r="BC146" s="289"/>
      <c r="BD146" s="289"/>
      <c r="BE146" s="289"/>
      <c r="BF146" s="289"/>
      <c r="BG146" s="47"/>
      <c r="BH146" s="47"/>
      <c r="BI146" s="47"/>
      <c r="BJ146" s="47"/>
      <c r="BK146" s="47"/>
      <c r="BL146" s="47"/>
      <c r="BM146" s="47"/>
      <c r="BN146" s="47"/>
      <c r="BO146" s="47"/>
      <c r="BP146" s="47"/>
      <c r="BQ146" s="47"/>
      <c r="BR146" s="47"/>
      <c r="BS146" s="47"/>
      <c r="BT146" s="47"/>
      <c r="BU146" s="47"/>
      <c r="BV146" s="46"/>
      <c r="BW146" s="46"/>
    </row>
    <row r="147" spans="1:75" ht="12.75" customHeight="1">
      <c r="A147" s="16"/>
      <c r="B147" s="104" t="s">
        <v>213</v>
      </c>
      <c r="C147" s="287" t="s">
        <v>214</v>
      </c>
      <c r="D147" s="287"/>
      <c r="E147" s="287"/>
      <c r="F147" s="287"/>
      <c r="G147" s="287"/>
      <c r="H147" s="287"/>
      <c r="I147" s="287"/>
      <c r="J147" s="287"/>
      <c r="K147" s="287"/>
      <c r="L147" s="287"/>
      <c r="M147" s="287"/>
      <c r="N147" s="287"/>
      <c r="O147" s="287"/>
      <c r="P147" s="287"/>
      <c r="Q147" s="287"/>
      <c r="R147" s="287"/>
      <c r="S147" s="157"/>
      <c r="T147" s="157"/>
      <c r="U147" s="157"/>
      <c r="V147" s="157"/>
      <c r="W147" s="157"/>
      <c r="X147" s="157"/>
      <c r="Y147" s="157"/>
      <c r="Z147" s="157"/>
      <c r="AA147" s="157"/>
      <c r="AB147" s="157"/>
      <c r="AC147" s="157"/>
      <c r="AD147" s="157"/>
      <c r="AE147" s="293" t="s">
        <v>199</v>
      </c>
      <c r="AF147" s="293"/>
      <c r="AG147" s="293"/>
      <c r="AH147" s="293"/>
      <c r="AI147" s="293"/>
      <c r="AJ147" s="293"/>
      <c r="AK147" s="293"/>
      <c r="AL147" s="293"/>
      <c r="AM147" s="293"/>
      <c r="AN147" s="293"/>
      <c r="AO147" s="293"/>
      <c r="AP147" s="293"/>
      <c r="AQ147" s="286" t="s">
        <v>529</v>
      </c>
      <c r="AR147" s="286"/>
      <c r="AS147" s="286"/>
      <c r="AT147" s="286"/>
      <c r="AU147" s="157"/>
      <c r="AV147" s="157"/>
      <c r="AW147" s="157"/>
      <c r="AX147" s="157"/>
      <c r="AY147" s="157"/>
      <c r="AZ147" s="157"/>
      <c r="BA147" s="157"/>
      <c r="BB147" s="157"/>
      <c r="BC147" s="157"/>
      <c r="BD147" s="157"/>
      <c r="BE147" s="157"/>
      <c r="BF147" s="157"/>
      <c r="BG147" s="47"/>
      <c r="BH147" s="47"/>
      <c r="BI147" s="47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16"/>
      <c r="BW147" s="16"/>
    </row>
    <row r="148" spans="1:75" ht="6" customHeight="1">
      <c r="A148" s="16"/>
      <c r="B148" s="16"/>
      <c r="C148" s="16"/>
      <c r="D148" s="16"/>
      <c r="E148" s="16"/>
      <c r="F148" s="16"/>
      <c r="G148" s="16"/>
      <c r="H148" s="16"/>
      <c r="I148" s="227" t="s">
        <v>541</v>
      </c>
      <c r="J148" s="227"/>
      <c r="K148" s="227"/>
      <c r="L148" s="227"/>
      <c r="M148" s="227"/>
      <c r="N148" s="227"/>
      <c r="O148" s="227"/>
      <c r="P148" s="227"/>
      <c r="Q148" s="227"/>
      <c r="R148" s="227"/>
      <c r="S148" s="227"/>
      <c r="T148" s="227"/>
      <c r="U148" s="227"/>
      <c r="V148" s="227"/>
      <c r="W148" s="227"/>
      <c r="X148" s="227"/>
      <c r="Y148" s="227"/>
      <c r="Z148" s="290"/>
      <c r="AA148" s="290"/>
      <c r="AB148" s="290"/>
      <c r="AC148" s="290"/>
      <c r="AD148" s="290"/>
      <c r="AE148" s="290"/>
      <c r="AF148" s="290"/>
      <c r="AG148" s="290"/>
      <c r="AH148" s="290"/>
      <c r="AI148" s="290"/>
      <c r="AJ148" s="290"/>
      <c r="AK148" s="290"/>
      <c r="AL148" s="290"/>
      <c r="AM148" s="290"/>
      <c r="AN148" s="290"/>
      <c r="AO148" s="290"/>
      <c r="AP148" s="290"/>
      <c r="AQ148" s="290"/>
      <c r="AR148" s="290"/>
      <c r="AS148" s="290"/>
      <c r="AT148" s="290"/>
      <c r="AU148" s="16"/>
      <c r="AV148" s="16"/>
      <c r="AW148" s="16"/>
      <c r="AX148" s="192" t="s">
        <v>542</v>
      </c>
      <c r="AY148" s="192"/>
      <c r="AZ148" s="192"/>
      <c r="BA148" s="192"/>
      <c r="BB148" s="192"/>
      <c r="BC148" s="192"/>
      <c r="BD148" s="192"/>
      <c r="BE148" s="192"/>
      <c r="BF148" s="192"/>
      <c r="BG148" s="192"/>
      <c r="BH148" s="192"/>
      <c r="BI148" s="192"/>
      <c r="BJ148" s="192"/>
      <c r="BK148" s="192"/>
      <c r="BL148" s="192"/>
      <c r="BM148" s="192"/>
      <c r="BN148" s="192"/>
      <c r="BO148" s="192"/>
      <c r="BP148" s="16"/>
      <c r="BQ148" s="16"/>
      <c r="BR148" s="16"/>
      <c r="BS148" s="16"/>
      <c r="BT148" s="16"/>
      <c r="BU148" s="16"/>
      <c r="BV148" s="192"/>
      <c r="BW148" s="192"/>
    </row>
    <row r="149" spans="1:75" ht="6" customHeight="1">
      <c r="A149" s="16"/>
      <c r="B149" s="16"/>
      <c r="C149" s="16"/>
      <c r="D149" s="16"/>
      <c r="E149" s="16"/>
      <c r="F149" s="16"/>
      <c r="G149" s="16"/>
      <c r="H149" s="16"/>
      <c r="I149" s="227"/>
      <c r="J149" s="227"/>
      <c r="K149" s="227"/>
      <c r="L149" s="227"/>
      <c r="M149" s="227"/>
      <c r="N149" s="227"/>
      <c r="O149" s="227"/>
      <c r="P149" s="227"/>
      <c r="Q149" s="227"/>
      <c r="R149" s="227"/>
      <c r="S149" s="227"/>
      <c r="T149" s="227"/>
      <c r="U149" s="227"/>
      <c r="V149" s="227"/>
      <c r="W149" s="227"/>
      <c r="X149" s="227"/>
      <c r="Y149" s="227"/>
      <c r="Z149" s="290"/>
      <c r="AA149" s="290"/>
      <c r="AB149" s="290"/>
      <c r="AC149" s="290"/>
      <c r="AD149" s="290"/>
      <c r="AE149" s="290"/>
      <c r="AF149" s="290"/>
      <c r="AG149" s="290"/>
      <c r="AH149" s="290"/>
      <c r="AI149" s="290"/>
      <c r="AJ149" s="290"/>
      <c r="AK149" s="290"/>
      <c r="AL149" s="290"/>
      <c r="AM149" s="290"/>
      <c r="AN149" s="290"/>
      <c r="AO149" s="290"/>
      <c r="AP149" s="290"/>
      <c r="AQ149" s="290"/>
      <c r="AR149" s="290"/>
      <c r="AS149" s="290"/>
      <c r="AT149" s="290"/>
      <c r="AU149" s="16"/>
      <c r="AV149" s="16"/>
      <c r="AW149" s="16"/>
      <c r="AX149" s="192"/>
      <c r="AY149" s="192"/>
      <c r="AZ149" s="192"/>
      <c r="BA149" s="192"/>
      <c r="BB149" s="192"/>
      <c r="BC149" s="192"/>
      <c r="BD149" s="192"/>
      <c r="BE149" s="192"/>
      <c r="BF149" s="192"/>
      <c r="BG149" s="192"/>
      <c r="BH149" s="192"/>
      <c r="BI149" s="192"/>
      <c r="BJ149" s="192"/>
      <c r="BK149" s="192"/>
      <c r="BL149" s="192"/>
      <c r="BM149" s="192"/>
      <c r="BN149" s="192"/>
      <c r="BO149" s="192"/>
      <c r="BP149" s="16"/>
      <c r="BQ149" s="16"/>
      <c r="BR149" s="16"/>
      <c r="BS149" s="16"/>
      <c r="BT149" s="16"/>
      <c r="BU149" s="16"/>
      <c r="BV149" s="192"/>
      <c r="BW149" s="192"/>
    </row>
    <row r="150" ht="6" customHeight="1" hidden="1"/>
    <row r="151" ht="6" customHeight="1" hidden="1"/>
    <row r="152" ht="6" customHeight="1" hidden="1"/>
    <row r="153" ht="6" customHeight="1" hidden="1"/>
    <row r="154" ht="6" customHeight="1" hidden="1"/>
    <row r="155" spans="1:115" ht="6" customHeight="1" hidden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121"/>
      <c r="BY155" s="121"/>
      <c r="BZ155" s="121"/>
      <c r="CA155" s="121"/>
      <c r="CB155" s="143"/>
      <c r="CC155" s="143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</row>
    <row r="156" ht="6" customHeight="1" hidden="1"/>
    <row r="157" ht="6" customHeight="1" hidden="1"/>
    <row r="158" ht="6" customHeight="1" hidden="1"/>
    <row r="159" ht="6" customHeight="1" hidden="1"/>
    <row r="160" ht="6" customHeight="1" hidden="1"/>
    <row r="161" ht="6" customHeight="1" hidden="1"/>
    <row r="162" ht="6" customHeight="1" hidden="1"/>
    <row r="163" ht="6" customHeight="1" hidden="1"/>
    <row r="164" ht="6" customHeight="1" hidden="1"/>
    <row r="165" ht="6" customHeight="1" hidden="1"/>
    <row r="166" ht="6" customHeight="1" hidden="1"/>
    <row r="167" ht="6" customHeight="1" hidden="1"/>
    <row r="168" ht="6" customHeight="1" hidden="1"/>
    <row r="169" spans="77:91" ht="6" customHeight="1" hidden="1">
      <c r="BY169" s="14"/>
      <c r="BZ169" s="14"/>
      <c r="CA169" s="14"/>
      <c r="CB169" s="144"/>
      <c r="CC169" s="14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</row>
    <row r="170" spans="77:91" ht="6" customHeight="1" hidden="1">
      <c r="BY170" s="14"/>
      <c r="BZ170" s="14"/>
      <c r="CA170" s="14"/>
      <c r="CB170" s="144"/>
      <c r="CC170" s="14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</row>
    <row r="171" spans="77:91" ht="6" customHeight="1" hidden="1">
      <c r="BY171" s="14"/>
      <c r="BZ171" s="14"/>
      <c r="CA171" s="14"/>
      <c r="CB171" s="144"/>
      <c r="CC171" s="14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</row>
    <row r="172" ht="6" customHeight="1" hidden="1"/>
    <row r="173" ht="6" customHeight="1" hidden="1"/>
    <row r="174" ht="6" customHeight="1" hidden="1"/>
    <row r="175" ht="6" customHeight="1" hidden="1"/>
    <row r="176" ht="6" customHeight="1" hidden="1"/>
    <row r="177" ht="6" customHeight="1" hidden="1"/>
    <row r="178" ht="6" customHeight="1" hidden="1"/>
    <row r="179" ht="6" customHeight="1" hidden="1"/>
    <row r="180" ht="6" customHeight="1" hidden="1"/>
    <row r="181" ht="6" customHeight="1" hidden="1"/>
    <row r="182" ht="6" customHeight="1" hidden="1"/>
    <row r="183" ht="6" customHeight="1" hidden="1"/>
    <row r="184" ht="6" customHeight="1" hidden="1"/>
    <row r="185" ht="6" customHeight="1" hidden="1"/>
    <row r="186" ht="6" customHeight="1" hidden="1"/>
    <row r="187" ht="6" customHeight="1" hidden="1"/>
    <row r="188" ht="6" customHeight="1" hidden="1"/>
    <row r="189" ht="6" customHeight="1" hidden="1"/>
    <row r="190" ht="6" customHeight="1" hidden="1"/>
    <row r="191" ht="6" customHeight="1" hidden="1"/>
    <row r="192" ht="6" customHeight="1" hidden="1"/>
    <row r="193" ht="6" customHeight="1" hidden="1"/>
    <row r="194" ht="6" customHeight="1" hidden="1"/>
    <row r="195" ht="6" customHeight="1" hidden="1"/>
    <row r="196" ht="6" customHeight="1" hidden="1"/>
    <row r="197" ht="6" customHeight="1" hidden="1"/>
    <row r="198" ht="6" customHeight="1" hidden="1"/>
    <row r="199" ht="6" customHeight="1" hidden="1"/>
    <row r="200" ht="6" customHeight="1" hidden="1"/>
    <row r="201" ht="6" customHeight="1" hidden="1"/>
    <row r="202" ht="6" customHeight="1" hidden="1"/>
    <row r="203" ht="6" customHeight="1" hidden="1"/>
    <row r="204" ht="6" customHeight="1" hidden="1"/>
    <row r="205" ht="6" customHeight="1" hidden="1"/>
    <row r="206" ht="6" customHeight="1" hidden="1"/>
    <row r="207" ht="6" customHeight="1" hidden="1"/>
    <row r="208" ht="6" customHeight="1" hidden="1"/>
    <row r="209" ht="6" customHeight="1" hidden="1"/>
    <row r="210" ht="6" customHeight="1" hidden="1"/>
    <row r="211" ht="6" customHeight="1" hidden="1"/>
    <row r="212" ht="6" customHeight="1" hidden="1"/>
    <row r="213" ht="6" customHeight="1" hidden="1"/>
    <row r="214" ht="6" customHeight="1" hidden="1"/>
    <row r="215" ht="6" customHeight="1" hidden="1"/>
    <row r="216" ht="6" customHeight="1" hidden="1"/>
    <row r="217" ht="6" customHeight="1" hidden="1"/>
    <row r="218" ht="6" customHeight="1" hidden="1"/>
    <row r="219" ht="6" customHeight="1" hidden="1"/>
    <row r="220" ht="6" customHeight="1" hidden="1"/>
  </sheetData>
  <sheetProtection password="C34C" sheet="1" selectLockedCells="1"/>
  <protectedRanges>
    <protectedRange sqref="AD14" name="Диапазон1_1_1"/>
  </protectedRanges>
  <mergeCells count="213">
    <mergeCell ref="BB131:BV132"/>
    <mergeCell ref="BC139:BU140"/>
    <mergeCell ref="B85:K85"/>
    <mergeCell ref="AU50:BC50"/>
    <mergeCell ref="Y43:Z44"/>
    <mergeCell ref="BV96:BV97"/>
    <mergeCell ref="BV99:BV100"/>
    <mergeCell ref="U128:V128"/>
    <mergeCell ref="AK128:AL128"/>
    <mergeCell ref="BA125:BA141"/>
    <mergeCell ref="AS99:BU100"/>
    <mergeCell ref="Y40:Z41"/>
    <mergeCell ref="AW40:BA41"/>
    <mergeCell ref="AS61:BB62"/>
    <mergeCell ref="C31:T31"/>
    <mergeCell ref="Y31:Z32"/>
    <mergeCell ref="Y46:BU47"/>
    <mergeCell ref="AB43:AV44"/>
    <mergeCell ref="AB37:AV38"/>
    <mergeCell ref="AB40:AV41"/>
    <mergeCell ref="U111:V111"/>
    <mergeCell ref="AA111:AP111"/>
    <mergeCell ref="AV133:AZ135"/>
    <mergeCell ref="BB111:BU111"/>
    <mergeCell ref="N121:AP122"/>
    <mergeCell ref="B83:K83"/>
    <mergeCell ref="AH107:AN109"/>
    <mergeCell ref="AS111:AV111"/>
    <mergeCell ref="O107:Q109"/>
    <mergeCell ref="AX111:BA111"/>
    <mergeCell ref="BV65:BV70"/>
    <mergeCell ref="BV78:BV79"/>
    <mergeCell ref="BU40:BU41"/>
    <mergeCell ref="L136:AD137"/>
    <mergeCell ref="BC136:BU137"/>
    <mergeCell ref="Q133:R135"/>
    <mergeCell ref="BC133:BU135"/>
    <mergeCell ref="N111:T111"/>
    <mergeCell ref="L133:P135"/>
    <mergeCell ref="W111:Z111"/>
    <mergeCell ref="F125:T126"/>
    <mergeCell ref="B128:L130"/>
    <mergeCell ref="W128:AC131"/>
    <mergeCell ref="BV75:BV76"/>
    <mergeCell ref="AQ78:AQ79"/>
    <mergeCell ref="BU31:BU32"/>
    <mergeCell ref="C34:U36"/>
    <mergeCell ref="AQ65:AQ69"/>
    <mergeCell ref="N72:AP73"/>
    <mergeCell ref="N65:AP70"/>
    <mergeCell ref="E141:AZ141"/>
    <mergeCell ref="L138:AJ138"/>
    <mergeCell ref="AM138:AU139"/>
    <mergeCell ref="BV133:BV135"/>
    <mergeCell ref="BD125:BR126"/>
    <mergeCell ref="C123:BU123"/>
    <mergeCell ref="BC128:BU130"/>
    <mergeCell ref="C133:K135"/>
    <mergeCell ref="AM128:AU131"/>
    <mergeCell ref="AV128:AZ130"/>
    <mergeCell ref="M143:AR144"/>
    <mergeCell ref="AD128:AJ130"/>
    <mergeCell ref="N128:T130"/>
    <mergeCell ref="AS143:AX144"/>
    <mergeCell ref="AY143:BI144"/>
    <mergeCell ref="Z133:AD135"/>
    <mergeCell ref="AJ133:AU136"/>
    <mergeCell ref="S133:W135"/>
    <mergeCell ref="X133:Y135"/>
    <mergeCell ref="BC141:BU141"/>
    <mergeCell ref="C147:R147"/>
    <mergeCell ref="U31:V31"/>
    <mergeCell ref="AQ75:AQ76"/>
    <mergeCell ref="AX148:BO149"/>
    <mergeCell ref="N145:BF146"/>
    <mergeCell ref="B121:K122"/>
    <mergeCell ref="I148:AT149"/>
    <mergeCell ref="AS121:BU122"/>
    <mergeCell ref="C142:BU142"/>
    <mergeCell ref="AE147:AP147"/>
    <mergeCell ref="E13:H13"/>
    <mergeCell ref="C26:Y26"/>
    <mergeCell ref="AZ26:BU26"/>
    <mergeCell ref="AQ147:AT147"/>
    <mergeCell ref="BB37:BT38"/>
    <mergeCell ref="AB31:AV32"/>
    <mergeCell ref="B78:K79"/>
    <mergeCell ref="B81:K81"/>
    <mergeCell ref="B91:K91"/>
    <mergeCell ref="AC103:AE105"/>
    <mergeCell ref="E8:H8"/>
    <mergeCell ref="K11:W11"/>
    <mergeCell ref="K16:W17"/>
    <mergeCell ref="Z26:AY26"/>
    <mergeCell ref="AG21:AX22"/>
    <mergeCell ref="Z13:BS15"/>
    <mergeCell ref="E19:AB20"/>
    <mergeCell ref="E21:AB22"/>
    <mergeCell ref="BB21:BS22"/>
    <mergeCell ref="Z16:BS17"/>
    <mergeCell ref="BB19:BS20"/>
    <mergeCell ref="E23:AE25"/>
    <mergeCell ref="W5:AY7"/>
    <mergeCell ref="AF23:BS25"/>
    <mergeCell ref="Z8:BS8"/>
    <mergeCell ref="AY19:AY20"/>
    <mergeCell ref="AG19:AX20"/>
    <mergeCell ref="K8:W8"/>
    <mergeCell ref="K13:W13"/>
    <mergeCell ref="AC19:AC20"/>
    <mergeCell ref="C43:T43"/>
    <mergeCell ref="Z28:AG29"/>
    <mergeCell ref="BB28:BT29"/>
    <mergeCell ref="AW31:BA32"/>
    <mergeCell ref="AW37:BA38"/>
    <mergeCell ref="BB31:BT32"/>
    <mergeCell ref="BB43:BT44"/>
    <mergeCell ref="Y34:Z35"/>
    <mergeCell ref="C40:S41"/>
    <mergeCell ref="Y37:Z38"/>
    <mergeCell ref="BK1:BW2"/>
    <mergeCell ref="Z11:BS11"/>
    <mergeCell ref="BD1:BH2"/>
    <mergeCell ref="BD4:BH5"/>
    <mergeCell ref="BB34:BT35"/>
    <mergeCell ref="X28:X47"/>
    <mergeCell ref="AB34:AV35"/>
    <mergeCell ref="BK4:BW5"/>
    <mergeCell ref="AB1:AT2"/>
    <mergeCell ref="Y3:AX4"/>
    <mergeCell ref="C28:J29"/>
    <mergeCell ref="BB40:BT41"/>
    <mergeCell ref="AS72:BU73"/>
    <mergeCell ref="BH107:BJ109"/>
    <mergeCell ref="AQ81:AQ82"/>
    <mergeCell ref="AT107:AV109"/>
    <mergeCell ref="AT103:AV105"/>
    <mergeCell ref="AS89:BU89"/>
    <mergeCell ref="BE93:BM93"/>
    <mergeCell ref="BN93:BU93"/>
    <mergeCell ref="AY107:BE109"/>
    <mergeCell ref="BM107:BS109"/>
    <mergeCell ref="BM103:BS105"/>
    <mergeCell ref="AQ96:AQ97"/>
    <mergeCell ref="AS85:BU85"/>
    <mergeCell ref="AY103:BE105"/>
    <mergeCell ref="BH103:BJ105"/>
    <mergeCell ref="AQ99:AQ100"/>
    <mergeCell ref="AS96:BU97"/>
    <mergeCell ref="AX93:BD93"/>
    <mergeCell ref="N113:AP119"/>
    <mergeCell ref="A115:K118"/>
    <mergeCell ref="A111:K111"/>
    <mergeCell ref="N96:AP97"/>
    <mergeCell ref="T107:Z109"/>
    <mergeCell ref="N75:AP76"/>
    <mergeCell ref="O103:Q105"/>
    <mergeCell ref="AB93:AI93"/>
    <mergeCell ref="B80:K80"/>
    <mergeCell ref="N91:AP91"/>
    <mergeCell ref="AS113:BU119"/>
    <mergeCell ref="B89:K89"/>
    <mergeCell ref="B99:K99"/>
    <mergeCell ref="T103:Z105"/>
    <mergeCell ref="B103:K105"/>
    <mergeCell ref="AJ93:AP93"/>
    <mergeCell ref="AS93:AW93"/>
    <mergeCell ref="N93:T93"/>
    <mergeCell ref="B107:K108"/>
    <mergeCell ref="AC107:AE109"/>
    <mergeCell ref="B95:K98"/>
    <mergeCell ref="B93:K93"/>
    <mergeCell ref="BE50:BT50"/>
    <mergeCell ref="C50:S51"/>
    <mergeCell ref="N78:AP79"/>
    <mergeCell ref="AS65:BU70"/>
    <mergeCell ref="V55:AQ55"/>
    <mergeCell ref="V52:AQ52"/>
    <mergeCell ref="AY57:BA58"/>
    <mergeCell ref="V50:AQ51"/>
    <mergeCell ref="C48:BU48"/>
    <mergeCell ref="AW34:BA35"/>
    <mergeCell ref="C52:M52"/>
    <mergeCell ref="B75:K76"/>
    <mergeCell ref="B72:K73"/>
    <mergeCell ref="M65:M69"/>
    <mergeCell ref="AS75:BU76"/>
    <mergeCell ref="AW43:BA44"/>
    <mergeCell ref="O61:X62"/>
    <mergeCell ref="AV52:BC52"/>
    <mergeCell ref="N83:AP83"/>
    <mergeCell ref="N87:AP87"/>
    <mergeCell ref="N85:AP85"/>
    <mergeCell ref="N81:AP81"/>
    <mergeCell ref="F55:R55"/>
    <mergeCell ref="B64:K70"/>
    <mergeCell ref="B87:K87"/>
    <mergeCell ref="BE52:BU52"/>
    <mergeCell ref="Y53:Z54"/>
    <mergeCell ref="AY53:BA54"/>
    <mergeCell ref="D56:P57"/>
    <mergeCell ref="C59:BU59"/>
    <mergeCell ref="AV55:BC55"/>
    <mergeCell ref="BV148:BW149"/>
    <mergeCell ref="AS83:BU83"/>
    <mergeCell ref="AS78:BU79"/>
    <mergeCell ref="AS81:BU81"/>
    <mergeCell ref="N99:AP100"/>
    <mergeCell ref="AH103:AN105"/>
    <mergeCell ref="U93:AA93"/>
    <mergeCell ref="AS91:BU91"/>
    <mergeCell ref="AS87:BU87"/>
    <mergeCell ref="N89:AP89"/>
  </mergeCells>
  <dataValidations count="37">
    <dataValidation type="list" allowBlank="1" showInputMessage="1" showErrorMessage="1" sqref="BE52">
      <formula1>Оплата</formula1>
    </dataValidation>
    <dataValidation type="whole" operator="greaterThanOrEqual" allowBlank="1" showInputMessage="1" showErrorMessage="1" errorTitle="Количество мест" error="Введите целое число" sqref="N128:T130">
      <formula1>1</formula1>
    </dataValidation>
    <dataValidation type="list" allowBlank="1" showInputMessage="1" showErrorMessage="1" sqref="BC128">
      <formula1>Category</formula1>
    </dataValidation>
    <dataValidation type="list" allowBlank="1" showInputMessage="1" showErrorMessage="1" sqref="CC91 AS121:BU122 N121:AP122">
      <formula1>Terminals</formula1>
    </dataValidation>
    <dataValidation type="list" allowBlank="1" showInputMessage="1" showErrorMessage="1" sqref="AV138 AS111:AV111 N111:T111">
      <formula1>ДаНет</formula1>
    </dataValidation>
    <dataValidation type="list" allowBlank="1" showInputMessage="1" showErrorMessage="1" sqref="AV55:BC55">
      <formula1>ДоДвери</formula1>
    </dataValidation>
    <dataValidation type="list" allowBlank="1" showInputMessage="1" showErrorMessage="1" sqref="AV52:BC52">
      <formula1>ОтДвери</formula1>
    </dataValidation>
    <dataValidation type="list" allowBlank="1" showErrorMessage="1" promptTitle="Внимание!" prompt="Выбор интервала времени доставки отправки возможен ТОЛЬКО совместно с услугами &quot;DPD CONSUMER&quot;, &quot;DPD CLASSIC PARCEL&quot;, &quot;DPD 18&quot;" sqref="V55:AQ55">
      <formula1>Delivery_Time_1</formula1>
    </dataValidation>
    <dataValidation type="list" allowBlank="1" showInputMessage="1" showErrorMessage="1" sqref="AA54:AV54">
      <formula1>Pickup_Time</formula1>
    </dataValidation>
    <dataValidation type="date" allowBlank="1" showInputMessage="1" showErrorMessage="1" prompt="Дату приема отправки необходимо вводить в формате: ДД.ММ.ГГГГ&#10;Где:&#10;ДД - число&#10;ММ - месяц&#10;ГГГГ - год&#10;&#10;Пример ввода: &#10;31  мая 2012 года, необходимо вводить «31.05.2012»&#10;" errorTitle="Ошибка ввода" error="Введите дату забора, которая будет больше текущей не больше чем на 30 дней" sqref="C52:M52">
      <formula1>TODAY()</formula1>
      <formula2>TODAY()+30</formula2>
    </dataValidation>
    <dataValidation type="list" allowBlank="1" showInputMessage="1" showErrorMessage="1" sqref="D32:D33">
      <formula1>Услуги</formula1>
    </dataValidation>
    <dataValidation type="list" allowBlank="1" showInputMessage="1" showErrorMessage="1" sqref="AS75:BU76 N75:AP76">
      <formula1>Region</formula1>
    </dataValidation>
    <dataValidation type="list" allowBlank="1" showInputMessage="1" showErrorMessage="1" errorTitle="Ошибка ввода" error="Введите время" sqref="AY107 AH107 BM107 T107">
      <formula1>dtime</formula1>
    </dataValidation>
    <dataValidation type="whole" allowBlank="1" showInputMessage="1" showErrorMessage="1" errorTitle="Ошибка ввода номера пикапа" error="Номер пикапа должен состоять из трех цифр!" sqref="C44:T44">
      <formula1>1</formula1>
      <formula2>999</formula2>
    </dataValidation>
    <dataValidation type="textLength" allowBlank="1" showInputMessage="1" showErrorMessage="1" errorTitle="Недопустимая длинна" error="Длинна вводимого значения не должна превышать 15 символов." sqref="N91:AP91 AS91:BU91">
      <formula1>1</formula1>
      <formula2>15</formula2>
    </dataValidation>
    <dataValidation type="textLength" operator="equal" showInputMessage="1" showErrorMessage="1" errorTitle="Ошибка ввода номера пикапа" error="Номер пикапа должен состоять из трех цифр!" sqref="C43:T43">
      <formula1>4</formula1>
    </dataValidation>
    <dataValidation type="list" allowBlank="1" showInputMessage="1" showErrorMessage="1" errorTitle="Ошибка ввода" error="Введите время" sqref="T103 BM103 AY103 AH103">
      <formula1>wtime</formula1>
    </dataValidation>
    <dataValidation type="list" allowBlank="1" showInputMessage="1" showErrorMessage="1" prompt="Тип плательщика:&#10;ЮЛ- юридическое лицо&#10;ФЛ-физическое лицо" sqref="E13:H13">
      <formula1>client</formula1>
    </dataValidation>
    <dataValidation type="whole" allowBlank="1" showInputMessage="1" showErrorMessage="1" prompt="Для юридического лица необходимо ввести номер заказчика.&#10;Клиентский номер содержит 10 цифр. Пример ввода 1113000002.&#10;Для физического лица необходимо выбрать значение &quot;ФЛ&quot; из списка слева.&#10;Номер заказчика не вводить&#10;" errorTitle="Номер плательщика" error="Проверьте введенный номер" sqref="K13:W13">
      <formula1>1000000000</formula1>
      <formula2>3000000000</formula2>
    </dataValidation>
    <dataValidation type="whole" allowBlank="1" showInputMessage="1" showErrorMessage="1" prompt="Для юридического лица необходимо ввести номер заказчика.&#10;Клиентский номер содержит 10 цифр. Пример ввода 1113000002.&#10;Для физического лица необходимо выбрать значение &quot;ФЛ&quot; из списка слева.&#10;Номер заказчика не вводить&#10;" errorTitle="Номер заказчика" error="Проверьте введенный номер" sqref="K8:W8">
      <formula1>1000000000</formula1>
      <formula2>3000000000</formula2>
    </dataValidation>
    <dataValidation type="list" allowBlank="1" showInputMessage="1" showErrorMessage="1" prompt="Тип заказчика:&#10;ЮЛ- юридическое лицо&#10;ФЛ-физическое лицо" sqref="E8:H8">
      <formula1>client</formula1>
    </dataValidation>
    <dataValidation type="custom" showInputMessage="1" showErrorMessage="1" error="Не введен номер заказчика" sqref="Z13:BS15">
      <formula1>IF(AND(K13="",E13="ЮЛ"),FALSE,TRUE)</formula1>
    </dataValidation>
    <dataValidation type="custom" allowBlank="1" showInputMessage="1" showErrorMessage="1" prompt="Необходимо указать адрес электронной почты для получения данных для заказа пропуска" error="Для заказа пропуска указажите &quot;Да&quot; в поле Необходим пропуск" sqref="AA111:AP111">
      <formula1>IF(N111&lt;&gt;"Да",FALSE,TRUE)</formula1>
    </dataValidation>
    <dataValidation type="custom" allowBlank="1" showInputMessage="1" showErrorMessage="1" prompt="Необходимо указать адрес электронной почты для получения данных для заказа пропуска" error="Для заказа пропуска указажите &quot;Да&quot; в поле Необходим пропуск" sqref="BB111:BU111">
      <formula1>IF(AS111&lt;&gt;"Да",FALSE,TRUE)</formula1>
    </dataValidation>
    <dataValidation allowBlank="1" showInputMessage="1" showErrorMessage="1" prompt="Наложенный платеж - сумма указывается в разделе &quot;Категория отправки&quot; для отправок с объявленной ценностью.&#10;Пример ввода моб. тел: 79011111111&#10;Пример ввода e-mail: ivanov@mail.ru" sqref="BB31:BT32 BB34:BT35 BB37:BT38 BB40:BT41 BB43:BT44"/>
    <dataValidation type="decimal" allowBlank="1" showInputMessage="1" showErrorMessage="1" prompt="Необходимо выбрать &quot;Наложенный платеж&quot; в разделе &quot;Опции&quot;, а также категорию отправки с объявленной ценностью. Далее в данном поле указать сумму наложенного платежа. Сумма не может превышать 500 тыс. тенге для одного отправления." errorTitle="Наложенный платеж" error="Введите корректную сумму наложенного платежа" sqref="BC139:BU140">
      <formula1>1</formula1>
      <formula2>500000</formula2>
    </dataValidation>
    <dataValidation allowBlank="1" showInputMessage="1" showErrorMessage="1" prompt="Формат&lt;Код Страны&gt;&lt;Код Города&gt;&lt;Номер Абонента&gt;&#10;Пример ввода моб. тел: 79011111111&#10;Пример ввода гор. тел: 74111111111, доб. 111" sqref="N99:AP100 AS99:BU100"/>
    <dataValidation type="whole" allowBlank="1" showInputMessage="1" showErrorMessage="1" errorTitle="Ошибка ввода" error="Введите число" sqref="L133:P135">
      <formula1>1</formula1>
      <formula2>10000</formula2>
    </dataValidation>
    <dataValidation type="decimal" allowBlank="1" showInputMessage="1" showErrorMessage="1" errorTitle="Ошибка ввода" error="Введите число" sqref="S133:W135 Z133:AD135">
      <formula1>1</formula1>
      <formula2>10000</formula2>
    </dataValidation>
    <dataValidation type="decimal" operator="greaterThan" allowBlank="1" showInputMessage="1" showErrorMessage="1" errorTitle="Общий вес" error="Введите вес" sqref="AD128:AJ130">
      <formula1>0.1</formula1>
    </dataValidation>
    <dataValidation type="decimal" operator="greaterThan" allowBlank="1" showInputMessage="1" showErrorMessage="1" errorTitle="Общий объем" error="Введите объем" sqref="AV128:AZ130">
      <formula1>0.001</formula1>
    </dataValidation>
    <dataValidation type="decimal" allowBlank="1" showInputMessage="1" showErrorMessage="1" errorTitle="Категория отправки" error="Введите корректную сумму объявленной ценности" sqref="BC133:BU135">
      <formula1>1</formula1>
      <formula2>10000000</formula2>
    </dataValidation>
    <dataValidation type="custom" showInputMessage="1" showErrorMessage="1" errorTitle="Не введен номер заказчика" error="Небходимо указать номер заказчика. если номер заказчика вам не известен, обратитесь по адресу custserv@dpd.ru, либо на номер 8-800-555-4585" sqref="Z8:BS8">
      <formula1>IF(AND(K8="",E8="ЮЛ"),FALSE,TRUE)</formula1>
    </dataValidation>
    <dataValidation type="decimal" allowBlank="1" showInputMessage="1" showErrorMessage="1" errorTitle="Ошибка ввода" error="Введите число" sqref="AV133:AZ135">
      <formula1>0.01</formula1>
      <formula2>10000</formula2>
    </dataValidation>
    <dataValidation type="list" allowBlank="1" showInputMessage="1" showErrorMessage="1" sqref="C31:T31">
      <formula1>Услуга</formula1>
    </dataValidation>
    <dataValidation type="list" allowBlank="1" showInputMessage="1" showErrorMessage="1" sqref="V52:AQ52">
      <formula1>Pickup_Time_1</formula1>
    </dataValidation>
    <dataValidation type="list" allowBlank="1" showInputMessage="1" showErrorMessage="1" errorTitle="Ошибка ввода" error="Выберите значение из списка" sqref="AB31:AV32 AB34:AV35 AB37:AV38 AB40:AV41 AB43:AV44">
      <formula1>options_1</formula1>
    </dataValidation>
  </dataValidations>
  <hyperlinks>
    <hyperlink ref="BK1" r:id="rId1" display="booking@dpd.kz"/>
  </hyperlinks>
  <printOptions/>
  <pageMargins left="0.4724409448818898" right="0.3937007874015748" top="0.1968503937007874" bottom="0.1968503937007874" header="0.15748031496062992" footer="0.15748031496062992"/>
  <pageSetup fitToHeight="1" fitToWidth="1" horizontalDpi="600" verticalDpi="600" orientation="portrait" paperSize="9" scale="87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U169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41.57421875" style="73" customWidth="1"/>
    <col min="2" max="2" width="33.421875" style="73" customWidth="1"/>
    <col min="3" max="3" width="46.140625" style="73" customWidth="1"/>
    <col min="4" max="6" width="9.140625" style="73" customWidth="1"/>
    <col min="7" max="7" width="32.00390625" style="73" customWidth="1"/>
    <col min="8" max="8" width="9.140625" style="76" customWidth="1"/>
    <col min="9" max="9" width="30.00390625" style="73" customWidth="1"/>
    <col min="10" max="11" width="9.140625" style="73" customWidth="1"/>
    <col min="12" max="12" width="24.140625" style="73" bestFit="1" customWidth="1"/>
    <col min="13" max="16" width="9.140625" style="73" customWidth="1"/>
    <col min="17" max="17" width="41.140625" style="73" customWidth="1"/>
    <col min="18" max="16384" width="9.140625" style="73" customWidth="1"/>
  </cols>
  <sheetData>
    <row r="2" spans="1:21" ht="15">
      <c r="A2" s="191" t="s">
        <v>544</v>
      </c>
      <c r="B2" s="73" t="s">
        <v>74</v>
      </c>
      <c r="C2" s="75" t="s">
        <v>210</v>
      </c>
      <c r="D2" s="75" t="s">
        <v>0</v>
      </c>
      <c r="E2" s="73" t="s">
        <v>76</v>
      </c>
      <c r="F2" s="73">
        <v>2</v>
      </c>
      <c r="G2" s="191" t="s">
        <v>547</v>
      </c>
      <c r="H2" s="74" t="s">
        <v>80</v>
      </c>
      <c r="I2" s="189" t="s">
        <v>447</v>
      </c>
      <c r="J2" s="189"/>
      <c r="L2" s="73" t="s">
        <v>70</v>
      </c>
      <c r="Q2" s="73" t="s">
        <v>245</v>
      </c>
      <c r="R2" s="73" t="s">
        <v>232</v>
      </c>
      <c r="T2" s="119">
        <v>0.3333333333333333</v>
      </c>
      <c r="U2" s="119">
        <v>0.5</v>
      </c>
    </row>
    <row r="3" spans="1:21" ht="15">
      <c r="A3" s="190" t="s">
        <v>543</v>
      </c>
      <c r="B3" s="73" t="s">
        <v>368</v>
      </c>
      <c r="C3" s="75" t="s">
        <v>211</v>
      </c>
      <c r="D3" s="75" t="s">
        <v>0</v>
      </c>
      <c r="E3" s="75" t="s">
        <v>77</v>
      </c>
      <c r="F3" s="73">
        <v>3</v>
      </c>
      <c r="G3" s="70"/>
      <c r="H3" s="74"/>
      <c r="I3" s="189" t="s">
        <v>269</v>
      </c>
      <c r="J3" s="189"/>
      <c r="L3" s="75" t="s">
        <v>71</v>
      </c>
      <c r="M3" s="190" t="s">
        <v>530</v>
      </c>
      <c r="Q3" s="73" t="s">
        <v>289</v>
      </c>
      <c r="R3" s="73" t="s">
        <v>290</v>
      </c>
      <c r="T3" s="119">
        <v>0.3541666666666667</v>
      </c>
      <c r="U3" s="119">
        <v>0.5208333333333334</v>
      </c>
    </row>
    <row r="4" spans="1:21" ht="15">
      <c r="A4" s="191" t="s">
        <v>545</v>
      </c>
      <c r="B4" s="73" t="s">
        <v>75</v>
      </c>
      <c r="C4" s="75" t="s">
        <v>229</v>
      </c>
      <c r="D4" s="75" t="s">
        <v>230</v>
      </c>
      <c r="E4" s="75" t="s">
        <v>78</v>
      </c>
      <c r="F4" s="73">
        <v>4</v>
      </c>
      <c r="I4" s="189" t="s">
        <v>270</v>
      </c>
      <c r="J4" s="189"/>
      <c r="Q4" s="73" t="s">
        <v>291</v>
      </c>
      <c r="R4" s="73" t="s">
        <v>292</v>
      </c>
      <c r="T4" s="119">
        <v>0.375</v>
      </c>
      <c r="U4" s="119">
        <v>0.5416666666666666</v>
      </c>
    </row>
    <row r="5" spans="1:21" ht="15">
      <c r="A5" s="73" t="s">
        <v>546</v>
      </c>
      <c r="B5" s="75" t="s">
        <v>264</v>
      </c>
      <c r="C5" s="75" t="s">
        <v>265</v>
      </c>
      <c r="D5" s="75" t="s">
        <v>15</v>
      </c>
      <c r="E5" s="75" t="s">
        <v>79</v>
      </c>
      <c r="F5" s="73">
        <v>5</v>
      </c>
      <c r="I5" s="189" t="s">
        <v>271</v>
      </c>
      <c r="J5" s="189"/>
      <c r="Q5" s="73" t="s">
        <v>293</v>
      </c>
      <c r="R5" s="73" t="s">
        <v>294</v>
      </c>
      <c r="T5" s="119">
        <v>0.3958333333333333</v>
      </c>
      <c r="U5" s="119">
        <v>0.5625</v>
      </c>
    </row>
    <row r="6" spans="3:21" ht="15">
      <c r="C6" s="75" t="s">
        <v>263</v>
      </c>
      <c r="D6" s="75" t="s">
        <v>0</v>
      </c>
      <c r="E6" s="75" t="s">
        <v>262</v>
      </c>
      <c r="F6" s="73">
        <v>6</v>
      </c>
      <c r="I6" s="189" t="s">
        <v>448</v>
      </c>
      <c r="J6" s="189"/>
      <c r="Q6" s="73" t="s">
        <v>517</v>
      </c>
      <c r="R6" s="190" t="s">
        <v>538</v>
      </c>
      <c r="T6" s="119">
        <v>0.4166666666666667</v>
      </c>
      <c r="U6" s="119">
        <v>0.5833333333333334</v>
      </c>
    </row>
    <row r="7" spans="1:21" ht="15">
      <c r="A7" s="75"/>
      <c r="B7" s="75"/>
      <c r="C7" s="190" t="s">
        <v>548</v>
      </c>
      <c r="E7" s="73" t="s">
        <v>231</v>
      </c>
      <c r="F7" s="73">
        <v>7</v>
      </c>
      <c r="I7" s="189" t="s">
        <v>449</v>
      </c>
      <c r="J7" s="189"/>
      <c r="Q7" s="75" t="s">
        <v>424</v>
      </c>
      <c r="R7" s="73" t="s">
        <v>425</v>
      </c>
      <c r="T7" s="119">
        <v>0.4375</v>
      </c>
      <c r="U7" s="119">
        <v>0.6041666666666666</v>
      </c>
    </row>
    <row r="8" spans="5:21" ht="15">
      <c r="E8" s="75"/>
      <c r="F8" s="73">
        <v>8</v>
      </c>
      <c r="I8" s="189" t="s">
        <v>24</v>
      </c>
      <c r="J8" s="189"/>
      <c r="Q8" s="73" t="s">
        <v>82</v>
      </c>
      <c r="R8" s="73" t="s">
        <v>140</v>
      </c>
      <c r="T8" s="119">
        <v>0.4583333333333333</v>
      </c>
      <c r="U8" s="119">
        <v>0.625</v>
      </c>
    </row>
    <row r="9" spans="3:21" ht="15">
      <c r="C9" s="75"/>
      <c r="E9" s="75"/>
      <c r="F9" s="73">
        <v>9</v>
      </c>
      <c r="I9" s="189" t="s">
        <v>511</v>
      </c>
      <c r="J9" s="189"/>
      <c r="Q9" s="73" t="s">
        <v>295</v>
      </c>
      <c r="R9" s="73" t="s">
        <v>296</v>
      </c>
      <c r="T9" s="119">
        <v>0.4791666666666667</v>
      </c>
      <c r="U9" s="118"/>
    </row>
    <row r="10" spans="6:21" ht="15">
      <c r="F10" s="73">
        <v>10</v>
      </c>
      <c r="I10" s="189" t="s">
        <v>25</v>
      </c>
      <c r="J10" s="189"/>
      <c r="Q10" s="73" t="s">
        <v>518</v>
      </c>
      <c r="R10" s="190" t="s">
        <v>537</v>
      </c>
      <c r="T10" s="119">
        <v>0.5</v>
      </c>
      <c r="U10" s="118"/>
    </row>
    <row r="11" spans="6:21" ht="15">
      <c r="F11" s="73">
        <v>11</v>
      </c>
      <c r="I11" s="189" t="s">
        <v>26</v>
      </c>
      <c r="J11" s="189"/>
      <c r="Q11" s="73" t="s">
        <v>83</v>
      </c>
      <c r="R11" s="73" t="s">
        <v>141</v>
      </c>
      <c r="T11" s="119">
        <v>0.5208333333333334</v>
      </c>
      <c r="U11" s="118"/>
    </row>
    <row r="12" spans="9:21" ht="15">
      <c r="I12" s="189" t="s">
        <v>272</v>
      </c>
      <c r="J12" s="189"/>
      <c r="Q12" s="73" t="s">
        <v>297</v>
      </c>
      <c r="R12" s="73" t="s">
        <v>298</v>
      </c>
      <c r="T12" s="119">
        <v>0.5416666666666666</v>
      </c>
      <c r="U12" s="118"/>
    </row>
    <row r="13" spans="9:21" ht="15">
      <c r="I13" s="189" t="s">
        <v>450</v>
      </c>
      <c r="J13" s="189"/>
      <c r="Q13" s="73" t="s">
        <v>84</v>
      </c>
      <c r="R13" s="73" t="s">
        <v>142</v>
      </c>
      <c r="T13" s="119">
        <v>0.5625</v>
      </c>
      <c r="U13" s="118"/>
    </row>
    <row r="14" spans="7:21" ht="15">
      <c r="G14" s="77"/>
      <c r="I14" s="189" t="s">
        <v>27</v>
      </c>
      <c r="J14" s="189"/>
      <c r="Q14" s="73" t="s">
        <v>85</v>
      </c>
      <c r="R14" s="73" t="s">
        <v>143</v>
      </c>
      <c r="T14" s="119">
        <v>0.5833333333333334</v>
      </c>
      <c r="U14" s="118"/>
    </row>
    <row r="15" spans="7:21" ht="15">
      <c r="G15" s="77"/>
      <c r="I15" s="189" t="s">
        <v>273</v>
      </c>
      <c r="J15" s="189"/>
      <c r="Q15" s="73" t="s">
        <v>86</v>
      </c>
      <c r="R15" s="73" t="s">
        <v>144</v>
      </c>
      <c r="T15" s="119">
        <v>0.6041666666666666</v>
      </c>
      <c r="U15" s="118"/>
    </row>
    <row r="16" spans="7:21" ht="15">
      <c r="G16" s="190" t="s">
        <v>261</v>
      </c>
      <c r="H16" s="133" t="s">
        <v>80</v>
      </c>
      <c r="I16" s="189" t="s">
        <v>28</v>
      </c>
      <c r="J16" s="189"/>
      <c r="Q16" s="75" t="s">
        <v>412</v>
      </c>
      <c r="R16" s="73" t="s">
        <v>413</v>
      </c>
      <c r="T16" s="119">
        <v>0.625</v>
      </c>
      <c r="U16" s="118"/>
    </row>
    <row r="17" spans="7:21" ht="15">
      <c r="G17" s="75"/>
      <c r="H17" s="133"/>
      <c r="I17" s="189" t="s">
        <v>451</v>
      </c>
      <c r="J17" s="189"/>
      <c r="Q17" s="75" t="s">
        <v>520</v>
      </c>
      <c r="R17" s="73" t="s">
        <v>519</v>
      </c>
      <c r="T17" s="119">
        <v>0.6458333333333334</v>
      </c>
      <c r="U17" s="118"/>
    </row>
    <row r="18" spans="7:21" ht="15">
      <c r="G18" s="75"/>
      <c r="H18" s="133"/>
      <c r="I18" s="189" t="s">
        <v>274</v>
      </c>
      <c r="J18" s="189"/>
      <c r="Q18" s="75" t="s">
        <v>521</v>
      </c>
      <c r="R18" s="190" t="s">
        <v>533</v>
      </c>
      <c r="T18" s="119">
        <v>0.6666666666666666</v>
      </c>
      <c r="U18" s="118"/>
    </row>
    <row r="19" spans="7:21" ht="15">
      <c r="G19" s="75"/>
      <c r="H19" s="133"/>
      <c r="I19" s="189" t="s">
        <v>29</v>
      </c>
      <c r="J19" s="189"/>
      <c r="Q19" s="75" t="s">
        <v>522</v>
      </c>
      <c r="R19" s="190" t="s">
        <v>534</v>
      </c>
      <c r="T19" s="119">
        <v>0.6875</v>
      </c>
      <c r="U19" s="118"/>
    </row>
    <row r="20" spans="3:21" ht="15">
      <c r="C20" s="73" t="s">
        <v>202</v>
      </c>
      <c r="D20" s="73" t="s">
        <v>73</v>
      </c>
      <c r="G20" s="75"/>
      <c r="H20" s="133"/>
      <c r="I20" s="189" t="s">
        <v>30</v>
      </c>
      <c r="J20" s="189"/>
      <c r="Q20" s="75" t="s">
        <v>523</v>
      </c>
      <c r="R20" s="190" t="s">
        <v>535</v>
      </c>
      <c r="T20" s="119">
        <v>0.7083333333333334</v>
      </c>
      <c r="U20" s="118"/>
    </row>
    <row r="21" spans="3:21" ht="15">
      <c r="C21" s="73" t="s">
        <v>203</v>
      </c>
      <c r="D21" s="73" t="s">
        <v>201</v>
      </c>
      <c r="I21" s="189" t="s">
        <v>31</v>
      </c>
      <c r="J21" s="189"/>
      <c r="Q21" s="75" t="s">
        <v>524</v>
      </c>
      <c r="R21" s="190" t="s">
        <v>536</v>
      </c>
      <c r="T21" s="119">
        <v>0.7291666666666666</v>
      </c>
      <c r="U21" s="118"/>
    </row>
    <row r="22" spans="3:21" ht="15">
      <c r="C22" s="73" t="s">
        <v>204</v>
      </c>
      <c r="D22" s="73" t="s">
        <v>73</v>
      </c>
      <c r="G22" s="75"/>
      <c r="H22" s="133"/>
      <c r="I22" s="189" t="s">
        <v>32</v>
      </c>
      <c r="J22" s="189"/>
      <c r="Q22" s="73" t="s">
        <v>246</v>
      </c>
      <c r="R22" s="73" t="s">
        <v>233</v>
      </c>
      <c r="T22" s="119">
        <v>0.75</v>
      </c>
      <c r="U22" s="118"/>
    </row>
    <row r="23" spans="3:21" ht="18.75">
      <c r="C23" s="73" t="s">
        <v>205</v>
      </c>
      <c r="D23" s="73" t="s">
        <v>201</v>
      </c>
      <c r="G23" s="134"/>
      <c r="H23" s="133"/>
      <c r="I23" s="189" t="s">
        <v>275</v>
      </c>
      <c r="J23" s="189"/>
      <c r="Q23" s="73" t="s">
        <v>299</v>
      </c>
      <c r="R23" s="73" t="s">
        <v>300</v>
      </c>
      <c r="T23" s="119">
        <v>0.7708333333333334</v>
      </c>
      <c r="U23" s="118"/>
    </row>
    <row r="24" spans="7:21" ht="15">
      <c r="G24" s="75"/>
      <c r="H24" s="133"/>
      <c r="I24" s="189" t="s">
        <v>276</v>
      </c>
      <c r="J24" s="189"/>
      <c r="Q24" s="73" t="s">
        <v>379</v>
      </c>
      <c r="R24" s="73" t="s">
        <v>380</v>
      </c>
      <c r="T24" s="119">
        <v>0.7916666666666666</v>
      </c>
      <c r="U24" s="118"/>
    </row>
    <row r="25" spans="7:21" ht="15">
      <c r="G25" s="75"/>
      <c r="H25" s="133"/>
      <c r="I25" s="189" t="s">
        <v>277</v>
      </c>
      <c r="J25" s="189"/>
      <c r="Q25" s="73" t="s">
        <v>87</v>
      </c>
      <c r="R25" s="73" t="s">
        <v>145</v>
      </c>
      <c r="T25" s="119">
        <v>0.8125</v>
      </c>
      <c r="U25" s="118"/>
    </row>
    <row r="26" spans="3:21" ht="15">
      <c r="C26" s="75" t="s">
        <v>208</v>
      </c>
      <c r="G26" s="75"/>
      <c r="H26" s="133"/>
      <c r="I26" s="189" t="s">
        <v>452</v>
      </c>
      <c r="J26" s="189"/>
      <c r="Q26" s="73" t="s">
        <v>247</v>
      </c>
      <c r="R26" s="73" t="s">
        <v>234</v>
      </c>
      <c r="T26" s="119">
        <v>0.8333333333333334</v>
      </c>
      <c r="U26" s="118"/>
    </row>
    <row r="27" spans="1:21" ht="15">
      <c r="A27" s="111"/>
      <c r="C27" s="75" t="s">
        <v>209</v>
      </c>
      <c r="I27" s="189" t="s">
        <v>453</v>
      </c>
      <c r="J27" s="189"/>
      <c r="Q27" s="73" t="s">
        <v>381</v>
      </c>
      <c r="R27" s="73" t="s">
        <v>382</v>
      </c>
      <c r="T27" s="118"/>
      <c r="U27" s="118"/>
    </row>
    <row r="28" spans="1:21" ht="15">
      <c r="A28" s="111" t="s">
        <v>337</v>
      </c>
      <c r="B28" s="73" t="s">
        <v>331</v>
      </c>
      <c r="I28" s="189" t="s">
        <v>278</v>
      </c>
      <c r="J28" s="189"/>
      <c r="Q28" s="73" t="s">
        <v>88</v>
      </c>
      <c r="R28" s="73" t="s">
        <v>146</v>
      </c>
      <c r="T28" s="118"/>
      <c r="U28" s="118"/>
    </row>
    <row r="29" spans="1:21" ht="15">
      <c r="A29" s="111" t="s">
        <v>338</v>
      </c>
      <c r="B29" s="73" t="s">
        <v>332</v>
      </c>
      <c r="I29" s="189" t="s">
        <v>444</v>
      </c>
      <c r="J29" s="189"/>
      <c r="Q29" s="73" t="s">
        <v>354</v>
      </c>
      <c r="R29" s="73" t="s">
        <v>355</v>
      </c>
      <c r="T29" s="118"/>
      <c r="U29" s="118"/>
    </row>
    <row r="30" spans="1:21" ht="15">
      <c r="A30" s="111"/>
      <c r="B30" s="73" t="s">
        <v>333</v>
      </c>
      <c r="I30" s="189" t="s">
        <v>279</v>
      </c>
      <c r="J30" s="189"/>
      <c r="Q30" s="73" t="s">
        <v>89</v>
      </c>
      <c r="R30" s="73" t="s">
        <v>147</v>
      </c>
      <c r="T30" s="118"/>
      <c r="U30" s="118"/>
    </row>
    <row r="31" spans="1:21" ht="15">
      <c r="A31" s="111"/>
      <c r="I31" s="189" t="s">
        <v>33</v>
      </c>
      <c r="J31" s="189"/>
      <c r="Q31" s="73" t="s">
        <v>90</v>
      </c>
      <c r="R31" s="73" t="s">
        <v>148</v>
      </c>
      <c r="T31" s="118"/>
      <c r="U31" s="118"/>
    </row>
    <row r="32" spans="1:21" ht="15">
      <c r="A32" s="111"/>
      <c r="I32" s="189" t="s">
        <v>454</v>
      </c>
      <c r="J32" s="189"/>
      <c r="Q32" s="73" t="s">
        <v>364</v>
      </c>
      <c r="R32" s="73" t="s">
        <v>365</v>
      </c>
      <c r="T32" s="118"/>
      <c r="U32" s="118"/>
    </row>
    <row r="33" spans="1:21" ht="15">
      <c r="A33" s="111"/>
      <c r="I33" s="189" t="s">
        <v>34</v>
      </c>
      <c r="J33" s="189"/>
      <c r="Q33" s="73" t="s">
        <v>442</v>
      </c>
      <c r="R33" s="73" t="s">
        <v>443</v>
      </c>
      <c r="T33" s="118"/>
      <c r="U33" s="118"/>
    </row>
    <row r="34" spans="1:21" ht="15">
      <c r="A34" s="111"/>
      <c r="I34" s="189" t="s">
        <v>455</v>
      </c>
      <c r="J34" s="189"/>
      <c r="Q34" s="145" t="s">
        <v>91</v>
      </c>
      <c r="R34" s="145" t="s">
        <v>149</v>
      </c>
      <c r="T34" s="118"/>
      <c r="U34" s="118"/>
    </row>
    <row r="35" spans="1:21" ht="15">
      <c r="A35" s="111"/>
      <c r="I35" s="189" t="s">
        <v>35</v>
      </c>
      <c r="J35" s="189"/>
      <c r="Q35" s="145" t="s">
        <v>481</v>
      </c>
      <c r="R35" s="145" t="s">
        <v>482</v>
      </c>
      <c r="T35" s="118"/>
      <c r="U35" s="118"/>
    </row>
    <row r="36" spans="9:21" ht="15">
      <c r="I36" s="189" t="s">
        <v>456</v>
      </c>
      <c r="J36" s="189"/>
      <c r="Q36" s="145" t="s">
        <v>92</v>
      </c>
      <c r="R36" s="145" t="s">
        <v>150</v>
      </c>
      <c r="T36" s="118"/>
      <c r="U36" s="118"/>
    </row>
    <row r="37" spans="9:21" ht="15">
      <c r="I37" s="189" t="s">
        <v>36</v>
      </c>
      <c r="J37" s="189"/>
      <c r="Q37" s="145" t="s">
        <v>376</v>
      </c>
      <c r="R37" s="145" t="s">
        <v>375</v>
      </c>
      <c r="T37" s="118"/>
      <c r="U37" s="118"/>
    </row>
    <row r="38" spans="9:21" ht="15">
      <c r="I38" s="189" t="s">
        <v>445</v>
      </c>
      <c r="J38" s="189"/>
      <c r="Q38" s="145" t="s">
        <v>383</v>
      </c>
      <c r="R38" s="145" t="s">
        <v>384</v>
      </c>
      <c r="T38" s="118"/>
      <c r="U38" s="118"/>
    </row>
    <row r="39" spans="9:21" ht="15">
      <c r="I39" s="189" t="s">
        <v>280</v>
      </c>
      <c r="J39" s="189"/>
      <c r="Q39" s="145" t="s">
        <v>525</v>
      </c>
      <c r="R39" s="145" t="s">
        <v>526</v>
      </c>
      <c r="T39" s="118"/>
      <c r="U39" s="118"/>
    </row>
    <row r="40" spans="9:21" ht="15">
      <c r="I40" s="189" t="s">
        <v>457</v>
      </c>
      <c r="J40" s="189"/>
      <c r="Q40" s="187" t="s">
        <v>440</v>
      </c>
      <c r="R40" s="187" t="s">
        <v>441</v>
      </c>
      <c r="T40" s="118"/>
      <c r="U40" s="76"/>
    </row>
    <row r="41" spans="9:20" ht="15">
      <c r="I41" s="189" t="s">
        <v>458</v>
      </c>
      <c r="J41" s="189"/>
      <c r="Q41" s="145" t="s">
        <v>385</v>
      </c>
      <c r="R41" s="145" t="s">
        <v>386</v>
      </c>
      <c r="T41" s="118"/>
    </row>
    <row r="42" spans="9:18" ht="15">
      <c r="I42" s="189" t="s">
        <v>37</v>
      </c>
      <c r="J42" s="189"/>
      <c r="Q42" s="145" t="s">
        <v>528</v>
      </c>
      <c r="R42" s="145" t="s">
        <v>527</v>
      </c>
    </row>
    <row r="43" spans="9:18" ht="15">
      <c r="I43" s="189" t="s">
        <v>38</v>
      </c>
      <c r="J43" s="189"/>
      <c r="Q43" s="73" t="s">
        <v>406</v>
      </c>
      <c r="R43" s="73" t="s">
        <v>399</v>
      </c>
    </row>
    <row r="44" spans="9:18" ht="15">
      <c r="I44" s="189" t="s">
        <v>459</v>
      </c>
      <c r="J44" s="189"/>
      <c r="Q44" s="73" t="s">
        <v>93</v>
      </c>
      <c r="R44" s="73" t="s">
        <v>151</v>
      </c>
    </row>
    <row r="45" spans="9:18" ht="15">
      <c r="I45" s="189" t="s">
        <v>281</v>
      </c>
      <c r="J45" s="189"/>
      <c r="Q45" s="73" t="s">
        <v>512</v>
      </c>
      <c r="R45" s="73" t="s">
        <v>513</v>
      </c>
    </row>
    <row r="46" spans="9:18" ht="15">
      <c r="I46" s="189" t="s">
        <v>39</v>
      </c>
      <c r="J46" s="189"/>
      <c r="Q46" s="73" t="s">
        <v>301</v>
      </c>
      <c r="R46" s="73" t="s">
        <v>302</v>
      </c>
    </row>
    <row r="47" spans="9:18" ht="15">
      <c r="I47" s="189" t="s">
        <v>460</v>
      </c>
      <c r="J47" s="189"/>
      <c r="Q47" s="73" t="s">
        <v>94</v>
      </c>
      <c r="R47" s="73" t="s">
        <v>152</v>
      </c>
    </row>
    <row r="48" spans="9:18" ht="15">
      <c r="I48" s="189" t="s">
        <v>461</v>
      </c>
      <c r="J48" s="189"/>
      <c r="Q48" s="73" t="s">
        <v>325</v>
      </c>
      <c r="R48" s="73" t="s">
        <v>326</v>
      </c>
    </row>
    <row r="49" spans="9:18" ht="15">
      <c r="I49" s="189" t="s">
        <v>487</v>
      </c>
      <c r="J49" s="189"/>
      <c r="Q49" s="75" t="s">
        <v>422</v>
      </c>
      <c r="R49" s="73" t="s">
        <v>423</v>
      </c>
    </row>
    <row r="50" spans="9:18" ht="15">
      <c r="I50" s="189" t="s">
        <v>40</v>
      </c>
      <c r="J50" s="189"/>
      <c r="Q50" s="73" t="s">
        <v>95</v>
      </c>
      <c r="R50" s="73" t="s">
        <v>153</v>
      </c>
    </row>
    <row r="51" spans="9:18" ht="15">
      <c r="I51" s="189" t="s">
        <v>41</v>
      </c>
      <c r="J51" s="189"/>
      <c r="Q51" s="73" t="s">
        <v>428</v>
      </c>
      <c r="R51" s="73" t="s">
        <v>400</v>
      </c>
    </row>
    <row r="52" spans="9:18" ht="15">
      <c r="I52" s="189" t="s">
        <v>282</v>
      </c>
      <c r="J52" s="189"/>
      <c r="Q52" s="73" t="s">
        <v>96</v>
      </c>
      <c r="R52" s="73" t="s">
        <v>154</v>
      </c>
    </row>
    <row r="53" spans="9:18" ht="15">
      <c r="I53" s="189" t="s">
        <v>42</v>
      </c>
      <c r="J53" s="189"/>
      <c r="Q53" s="73" t="s">
        <v>414</v>
      </c>
      <c r="R53" s="73" t="s">
        <v>417</v>
      </c>
    </row>
    <row r="54" spans="9:18" ht="15">
      <c r="I54" s="189" t="s">
        <v>43</v>
      </c>
      <c r="J54" s="189"/>
      <c r="Q54" s="73" t="s">
        <v>97</v>
      </c>
      <c r="R54" s="73" t="s">
        <v>155</v>
      </c>
    </row>
    <row r="55" spans="9:18" ht="15">
      <c r="I55" s="189" t="s">
        <v>44</v>
      </c>
      <c r="J55" s="189"/>
      <c r="Q55" s="73" t="s">
        <v>98</v>
      </c>
      <c r="R55" s="73" t="s">
        <v>156</v>
      </c>
    </row>
    <row r="56" spans="9:18" ht="15">
      <c r="I56" s="189" t="s">
        <v>283</v>
      </c>
      <c r="J56" s="189"/>
      <c r="Q56" s="75" t="s">
        <v>303</v>
      </c>
      <c r="R56" s="75" t="s">
        <v>304</v>
      </c>
    </row>
    <row r="57" spans="9:18" ht="15">
      <c r="I57" s="189" t="s">
        <v>462</v>
      </c>
      <c r="J57" s="189"/>
      <c r="Q57" s="75" t="s">
        <v>99</v>
      </c>
      <c r="R57" s="75" t="s">
        <v>157</v>
      </c>
    </row>
    <row r="58" spans="9:18" ht="15">
      <c r="I58" s="189" t="s">
        <v>284</v>
      </c>
      <c r="J58" s="189"/>
      <c r="Q58" s="75" t="s">
        <v>100</v>
      </c>
      <c r="R58" s="75" t="s">
        <v>158</v>
      </c>
    </row>
    <row r="59" spans="9:18" ht="15">
      <c r="I59" s="189" t="s">
        <v>285</v>
      </c>
      <c r="J59" s="189"/>
      <c r="Q59" s="75" t="s">
        <v>507</v>
      </c>
      <c r="R59" s="75" t="s">
        <v>508</v>
      </c>
    </row>
    <row r="60" spans="9:18" ht="15">
      <c r="I60" s="189" t="s">
        <v>463</v>
      </c>
      <c r="J60" s="189"/>
      <c r="Q60" s="75" t="s">
        <v>491</v>
      </c>
      <c r="R60" s="75" t="s">
        <v>492</v>
      </c>
    </row>
    <row r="61" spans="9:18" ht="15">
      <c r="I61" s="189" t="s">
        <v>464</v>
      </c>
      <c r="J61" s="189"/>
      <c r="Q61" s="73" t="s">
        <v>343</v>
      </c>
      <c r="R61" s="73" t="s">
        <v>344</v>
      </c>
    </row>
    <row r="62" spans="9:18" ht="15">
      <c r="I62" s="189" t="s">
        <v>45</v>
      </c>
      <c r="J62" s="189"/>
      <c r="Q62" s="73" t="s">
        <v>389</v>
      </c>
      <c r="R62" s="73" t="s">
        <v>390</v>
      </c>
    </row>
    <row r="63" spans="9:18" ht="15">
      <c r="I63" s="189" t="s">
        <v>46</v>
      </c>
      <c r="J63" s="189"/>
      <c r="Q63" s="73" t="s">
        <v>366</v>
      </c>
      <c r="R63" s="73" t="s">
        <v>367</v>
      </c>
    </row>
    <row r="64" spans="9:18" ht="15">
      <c r="I64" s="189" t="s">
        <v>465</v>
      </c>
      <c r="J64" s="189"/>
      <c r="Q64" s="75" t="s">
        <v>433</v>
      </c>
      <c r="R64" s="73" t="s">
        <v>434</v>
      </c>
    </row>
    <row r="65" spans="9:18" ht="15">
      <c r="I65" s="189" t="s">
        <v>47</v>
      </c>
      <c r="J65" s="189"/>
      <c r="Q65" s="73" t="s">
        <v>101</v>
      </c>
      <c r="R65" s="73" t="s">
        <v>159</v>
      </c>
    </row>
    <row r="66" spans="9:18" ht="15">
      <c r="I66" s="189" t="s">
        <v>48</v>
      </c>
      <c r="J66" s="189"/>
      <c r="Q66" s="73" t="s">
        <v>429</v>
      </c>
      <c r="R66" s="73" t="s">
        <v>430</v>
      </c>
    </row>
    <row r="67" spans="9:18" ht="15">
      <c r="I67" s="189" t="s">
        <v>49</v>
      </c>
      <c r="J67" s="189"/>
      <c r="Q67" s="73" t="s">
        <v>102</v>
      </c>
      <c r="R67" s="73" t="s">
        <v>160</v>
      </c>
    </row>
    <row r="68" spans="9:18" ht="15">
      <c r="I68" s="189" t="s">
        <v>50</v>
      </c>
      <c r="J68" s="189"/>
      <c r="Q68" s="73" t="s">
        <v>248</v>
      </c>
      <c r="R68" s="73" t="s">
        <v>235</v>
      </c>
    </row>
    <row r="69" spans="9:18" ht="15">
      <c r="I69" s="189" t="s">
        <v>51</v>
      </c>
      <c r="J69" s="189"/>
      <c r="Q69" s="73" t="s">
        <v>103</v>
      </c>
      <c r="R69" s="73" t="s">
        <v>161</v>
      </c>
    </row>
    <row r="70" spans="9:18" ht="15">
      <c r="I70" s="189" t="s">
        <v>52</v>
      </c>
      <c r="J70" s="189"/>
      <c r="Q70" s="73" t="s">
        <v>489</v>
      </c>
      <c r="R70" s="73" t="s">
        <v>490</v>
      </c>
    </row>
    <row r="71" spans="9:18" ht="15">
      <c r="I71" s="189" t="s">
        <v>286</v>
      </c>
      <c r="J71" s="189"/>
      <c r="Q71" s="73" t="s">
        <v>104</v>
      </c>
      <c r="R71" s="73" t="s">
        <v>162</v>
      </c>
    </row>
    <row r="72" spans="9:18" ht="15">
      <c r="I72" s="189" t="s">
        <v>53</v>
      </c>
      <c r="J72" s="189"/>
      <c r="Q72" s="73" t="s">
        <v>105</v>
      </c>
      <c r="R72" s="73" t="s">
        <v>163</v>
      </c>
    </row>
    <row r="73" spans="9:18" ht="15">
      <c r="I73" s="189" t="s">
        <v>446</v>
      </c>
      <c r="J73" s="189"/>
      <c r="Q73" s="73" t="s">
        <v>499</v>
      </c>
      <c r="R73" s="73" t="s">
        <v>500</v>
      </c>
    </row>
    <row r="74" spans="9:18" ht="15">
      <c r="I74" s="189" t="s">
        <v>466</v>
      </c>
      <c r="J74" s="189"/>
      <c r="Q74" s="73" t="s">
        <v>305</v>
      </c>
      <c r="R74" s="73" t="s">
        <v>306</v>
      </c>
    </row>
    <row r="75" spans="9:18" ht="15">
      <c r="I75" s="189" t="s">
        <v>54</v>
      </c>
      <c r="J75" s="189"/>
      <c r="Q75" s="73" t="s">
        <v>307</v>
      </c>
      <c r="R75" s="73" t="s">
        <v>308</v>
      </c>
    </row>
    <row r="76" spans="9:18" ht="15">
      <c r="I76" s="189" t="s">
        <v>55</v>
      </c>
      <c r="J76" s="189"/>
      <c r="Q76" s="73" t="s">
        <v>506</v>
      </c>
      <c r="R76" s="73" t="s">
        <v>505</v>
      </c>
    </row>
    <row r="77" spans="9:18" ht="15">
      <c r="I77" s="189" t="s">
        <v>56</v>
      </c>
      <c r="J77" s="189"/>
      <c r="Q77" s="73" t="s">
        <v>387</v>
      </c>
      <c r="R77" s="73" t="s">
        <v>388</v>
      </c>
    </row>
    <row r="78" spans="9:18" ht="15">
      <c r="I78" s="189" t="s">
        <v>57</v>
      </c>
      <c r="J78" s="189"/>
      <c r="Q78" s="73" t="s">
        <v>503</v>
      </c>
      <c r="R78" s="73" t="s">
        <v>164</v>
      </c>
    </row>
    <row r="79" spans="9:18" ht="15">
      <c r="I79" s="189" t="s">
        <v>467</v>
      </c>
      <c r="J79" s="189"/>
      <c r="Q79" s="75" t="s">
        <v>327</v>
      </c>
      <c r="R79" s="75" t="s">
        <v>328</v>
      </c>
    </row>
    <row r="80" spans="9:18" ht="15">
      <c r="I80" s="189" t="s">
        <v>58</v>
      </c>
      <c r="J80" s="189"/>
      <c r="Q80" s="73" t="s">
        <v>439</v>
      </c>
      <c r="R80" s="73" t="s">
        <v>418</v>
      </c>
    </row>
    <row r="81" spans="9:18" ht="15">
      <c r="I81" s="189" t="s">
        <v>468</v>
      </c>
      <c r="J81" s="189"/>
      <c r="Q81" s="73" t="s">
        <v>106</v>
      </c>
      <c r="R81" s="73" t="s">
        <v>516</v>
      </c>
    </row>
    <row r="82" spans="9:18" ht="15">
      <c r="I82" s="189" t="s">
        <v>59</v>
      </c>
      <c r="J82" s="189"/>
      <c r="Q82" s="73" t="s">
        <v>362</v>
      </c>
      <c r="R82" s="73" t="s">
        <v>363</v>
      </c>
    </row>
    <row r="83" spans="9:18" ht="15">
      <c r="I83" s="189" t="s">
        <v>60</v>
      </c>
      <c r="J83" s="189"/>
      <c r="Q83" s="73" t="s">
        <v>107</v>
      </c>
      <c r="R83" s="73" t="s">
        <v>165</v>
      </c>
    </row>
    <row r="84" spans="9:18" ht="15">
      <c r="I84" s="189" t="s">
        <v>488</v>
      </c>
      <c r="J84" s="189"/>
      <c r="Q84" s="73" t="s">
        <v>108</v>
      </c>
      <c r="R84" s="73" t="s">
        <v>166</v>
      </c>
    </row>
    <row r="85" spans="9:18" ht="15">
      <c r="I85" s="189" t="s">
        <v>469</v>
      </c>
      <c r="J85" s="189"/>
      <c r="Q85" s="73" t="s">
        <v>109</v>
      </c>
      <c r="R85" s="73" t="s">
        <v>167</v>
      </c>
    </row>
    <row r="86" spans="9:18" ht="15">
      <c r="I86" s="189" t="s">
        <v>287</v>
      </c>
      <c r="J86" s="189"/>
      <c r="Q86" s="73" t="s">
        <v>110</v>
      </c>
      <c r="R86" s="73" t="s">
        <v>168</v>
      </c>
    </row>
    <row r="87" spans="9:18" ht="15">
      <c r="I87" s="189" t="s">
        <v>61</v>
      </c>
      <c r="J87" s="189"/>
      <c r="Q87" s="73" t="s">
        <v>249</v>
      </c>
      <c r="R87" s="73" t="s">
        <v>236</v>
      </c>
    </row>
    <row r="88" spans="9:18" ht="15">
      <c r="I88" s="189" t="s">
        <v>470</v>
      </c>
      <c r="J88" s="189"/>
      <c r="Q88" s="73" t="s">
        <v>250</v>
      </c>
      <c r="R88" s="73" t="s">
        <v>237</v>
      </c>
    </row>
    <row r="89" spans="9:18" ht="15">
      <c r="I89" s="189" t="s">
        <v>62</v>
      </c>
      <c r="J89" s="189"/>
      <c r="Q89" s="73" t="s">
        <v>323</v>
      </c>
      <c r="R89" s="73" t="s">
        <v>324</v>
      </c>
    </row>
    <row r="90" spans="9:18" ht="15">
      <c r="I90" s="189" t="s">
        <v>471</v>
      </c>
      <c r="J90" s="189"/>
      <c r="Q90" s="73" t="s">
        <v>374</v>
      </c>
      <c r="R90" s="73" t="s">
        <v>373</v>
      </c>
    </row>
    <row r="91" spans="9:18" ht="15">
      <c r="I91" s="189" t="s">
        <v>63</v>
      </c>
      <c r="J91" s="189"/>
      <c r="Q91" s="73" t="s">
        <v>352</v>
      </c>
      <c r="R91" s="73" t="s">
        <v>353</v>
      </c>
    </row>
    <row r="92" spans="9:18" ht="15">
      <c r="I92" s="189" t="s">
        <v>64</v>
      </c>
      <c r="J92" s="189"/>
      <c r="Q92" s="73" t="s">
        <v>309</v>
      </c>
      <c r="R92" s="73" t="s">
        <v>310</v>
      </c>
    </row>
    <row r="93" spans="9:18" ht="15">
      <c r="I93" s="189" t="s">
        <v>65</v>
      </c>
      <c r="J93" s="189"/>
      <c r="Q93" s="73" t="s">
        <v>407</v>
      </c>
      <c r="R93" s="73" t="s">
        <v>401</v>
      </c>
    </row>
    <row r="94" spans="9:18" ht="15">
      <c r="I94" s="189" t="s">
        <v>472</v>
      </c>
      <c r="J94" s="189"/>
      <c r="Q94" s="73" t="s">
        <v>111</v>
      </c>
      <c r="R94" s="73" t="s">
        <v>169</v>
      </c>
    </row>
    <row r="95" spans="9:18" ht="15">
      <c r="I95" s="189" t="s">
        <v>66</v>
      </c>
      <c r="J95" s="189"/>
      <c r="Q95" s="73" t="s">
        <v>515</v>
      </c>
      <c r="R95" s="73" t="s">
        <v>514</v>
      </c>
    </row>
    <row r="96" spans="9:18" ht="15">
      <c r="I96" s="189" t="s">
        <v>473</v>
      </c>
      <c r="J96" s="189"/>
      <c r="Q96" s="73" t="s">
        <v>339</v>
      </c>
      <c r="R96" s="73" t="s">
        <v>340</v>
      </c>
    </row>
    <row r="97" spans="9:18" ht="15">
      <c r="I97" s="189" t="s">
        <v>67</v>
      </c>
      <c r="J97" s="189"/>
      <c r="Q97" s="73" t="s">
        <v>112</v>
      </c>
      <c r="R97" s="73" t="s">
        <v>170</v>
      </c>
    </row>
    <row r="98" spans="9:18" ht="15">
      <c r="I98" s="189" t="s">
        <v>474</v>
      </c>
      <c r="J98" s="189"/>
      <c r="Q98" s="73" t="s">
        <v>311</v>
      </c>
      <c r="R98" s="73" t="s">
        <v>312</v>
      </c>
    </row>
    <row r="99" spans="9:18" ht="15">
      <c r="I99" s="189" t="s">
        <v>475</v>
      </c>
      <c r="J99" s="189"/>
      <c r="Q99" s="73" t="s">
        <v>501</v>
      </c>
      <c r="R99" s="73" t="s">
        <v>502</v>
      </c>
    </row>
    <row r="100" spans="9:18" ht="15">
      <c r="I100" s="189" t="s">
        <v>476</v>
      </c>
      <c r="J100" s="189"/>
      <c r="Q100" s="73" t="s">
        <v>415</v>
      </c>
      <c r="R100" s="73" t="s">
        <v>419</v>
      </c>
    </row>
    <row r="101" spans="9:18" ht="15">
      <c r="I101" s="189" t="s">
        <v>68</v>
      </c>
      <c r="J101" s="189"/>
      <c r="Q101" s="73" t="s">
        <v>113</v>
      </c>
      <c r="R101" s="73" t="s">
        <v>171</v>
      </c>
    </row>
    <row r="102" spans="9:18" ht="15">
      <c r="I102" s="189" t="s">
        <v>477</v>
      </c>
      <c r="J102" s="189"/>
      <c r="Q102" s="73" t="s">
        <v>371</v>
      </c>
      <c r="R102" s="73" t="s">
        <v>372</v>
      </c>
    </row>
    <row r="103" spans="9:18" ht="15">
      <c r="I103" s="189" t="s">
        <v>478</v>
      </c>
      <c r="J103" s="189"/>
      <c r="Q103" s="73" t="s">
        <v>361</v>
      </c>
      <c r="R103" s="73" t="s">
        <v>360</v>
      </c>
    </row>
    <row r="104" spans="9:18" ht="15">
      <c r="I104" s="189" t="s">
        <v>479</v>
      </c>
      <c r="J104" s="189"/>
      <c r="Q104" s="73" t="s">
        <v>378</v>
      </c>
      <c r="R104" s="73" t="s">
        <v>377</v>
      </c>
    </row>
    <row r="105" spans="9:18" ht="15">
      <c r="I105" s="189" t="s">
        <v>288</v>
      </c>
      <c r="J105" s="188"/>
      <c r="Q105" s="73" t="s">
        <v>114</v>
      </c>
      <c r="R105" s="73" t="s">
        <v>172</v>
      </c>
    </row>
    <row r="106" spans="9:18" ht="15">
      <c r="I106" s="189" t="s">
        <v>480</v>
      </c>
      <c r="J106" s="188"/>
      <c r="Q106" s="73" t="s">
        <v>115</v>
      </c>
      <c r="R106" s="73" t="s">
        <v>173</v>
      </c>
    </row>
    <row r="107" spans="9:18" ht="15">
      <c r="I107" s="189" t="s">
        <v>69</v>
      </c>
      <c r="J107" s="188"/>
      <c r="Q107" s="73" t="s">
        <v>116</v>
      </c>
      <c r="R107" s="73" t="s">
        <v>174</v>
      </c>
    </row>
    <row r="108" spans="10:18" ht="15">
      <c r="J108" s="188"/>
      <c r="Q108" s="73" t="s">
        <v>356</v>
      </c>
      <c r="R108" s="73" t="s">
        <v>357</v>
      </c>
    </row>
    <row r="109" spans="10:18" ht="15">
      <c r="J109" s="188"/>
      <c r="Q109" s="73" t="s">
        <v>391</v>
      </c>
      <c r="R109" s="73" t="s">
        <v>392</v>
      </c>
    </row>
    <row r="110" spans="10:18" ht="15">
      <c r="J110" s="188"/>
      <c r="Q110" s="73" t="s">
        <v>117</v>
      </c>
      <c r="R110" s="73" t="s">
        <v>175</v>
      </c>
    </row>
    <row r="111" spans="10:18" ht="15">
      <c r="J111" s="188"/>
      <c r="Q111" s="73" t="s">
        <v>408</v>
      </c>
      <c r="R111" s="73" t="s">
        <v>402</v>
      </c>
    </row>
    <row r="112" spans="10:18" ht="15">
      <c r="J112" s="188"/>
      <c r="Q112" s="73" t="s">
        <v>118</v>
      </c>
      <c r="R112" s="73" t="s">
        <v>176</v>
      </c>
    </row>
    <row r="113" spans="10:18" ht="15">
      <c r="J113" s="188"/>
      <c r="Q113" s="73" t="s">
        <v>119</v>
      </c>
      <c r="R113" s="73" t="s">
        <v>177</v>
      </c>
    </row>
    <row r="114" spans="10:18" ht="15">
      <c r="J114" s="188"/>
      <c r="Q114" s="73" t="s">
        <v>313</v>
      </c>
      <c r="R114" s="73" t="s">
        <v>314</v>
      </c>
    </row>
    <row r="115" spans="10:18" ht="15">
      <c r="J115" s="188"/>
      <c r="Q115" s="73" t="s">
        <v>120</v>
      </c>
      <c r="R115" s="73" t="s">
        <v>178</v>
      </c>
    </row>
    <row r="116" spans="10:18" ht="15">
      <c r="J116" s="188"/>
      <c r="Q116" s="73" t="s">
        <v>509</v>
      </c>
      <c r="R116" s="73" t="s">
        <v>510</v>
      </c>
    </row>
    <row r="117" spans="10:18" ht="15">
      <c r="J117" s="188"/>
      <c r="Q117" s="73" t="s">
        <v>251</v>
      </c>
      <c r="R117" s="73" t="s">
        <v>238</v>
      </c>
    </row>
    <row r="118" spans="10:18" ht="15">
      <c r="J118" s="188"/>
      <c r="Q118" s="73" t="s">
        <v>329</v>
      </c>
      <c r="R118" s="73" t="s">
        <v>330</v>
      </c>
    </row>
    <row r="119" spans="10:18" ht="15">
      <c r="J119" s="188"/>
      <c r="Q119" s="73" t="s">
        <v>409</v>
      </c>
      <c r="R119" s="73" t="s">
        <v>403</v>
      </c>
    </row>
    <row r="120" spans="10:18" ht="15">
      <c r="J120" s="188"/>
      <c r="Q120" s="73" t="s">
        <v>121</v>
      </c>
      <c r="R120" s="73" t="s">
        <v>179</v>
      </c>
    </row>
    <row r="121" spans="10:18" ht="15">
      <c r="J121" s="188"/>
      <c r="Q121" s="73" t="s">
        <v>416</v>
      </c>
      <c r="R121" s="73" t="s">
        <v>420</v>
      </c>
    </row>
    <row r="122" spans="10:18" ht="15">
      <c r="J122" s="188"/>
      <c r="Q122" s="73" t="s">
        <v>497</v>
      </c>
      <c r="R122" s="73" t="s">
        <v>498</v>
      </c>
    </row>
    <row r="123" spans="10:18" ht="15">
      <c r="J123" s="188"/>
      <c r="Q123" s="73" t="s">
        <v>122</v>
      </c>
      <c r="R123" s="73" t="s">
        <v>180</v>
      </c>
    </row>
    <row r="124" spans="10:18" ht="15">
      <c r="J124" s="188"/>
      <c r="Q124" s="73" t="s">
        <v>410</v>
      </c>
      <c r="R124" s="73" t="s">
        <v>404</v>
      </c>
    </row>
    <row r="125" spans="10:18" ht="15">
      <c r="J125" s="188"/>
      <c r="Q125" s="73" t="s">
        <v>123</v>
      </c>
      <c r="R125" s="73" t="s">
        <v>181</v>
      </c>
    </row>
    <row r="126" spans="10:18" ht="15">
      <c r="J126" s="188"/>
      <c r="Q126" s="73" t="s">
        <v>504</v>
      </c>
      <c r="R126" s="73" t="s">
        <v>421</v>
      </c>
    </row>
    <row r="127" spans="10:18" ht="15">
      <c r="J127" s="188"/>
      <c r="Q127" s="73" t="s">
        <v>124</v>
      </c>
      <c r="R127" s="73" t="s">
        <v>182</v>
      </c>
    </row>
    <row r="128" spans="10:18" ht="15">
      <c r="J128" s="188"/>
      <c r="Q128" s="73" t="s">
        <v>315</v>
      </c>
      <c r="R128" s="73" t="s">
        <v>316</v>
      </c>
    </row>
    <row r="129" spans="17:18" ht="12.75">
      <c r="Q129" s="73" t="s">
        <v>125</v>
      </c>
      <c r="R129" s="73" t="s">
        <v>183</v>
      </c>
    </row>
    <row r="130" spans="17:18" ht="12.75">
      <c r="Q130" s="73" t="s">
        <v>485</v>
      </c>
      <c r="R130" s="73" t="s">
        <v>486</v>
      </c>
    </row>
    <row r="131" spans="17:18" ht="12.75">
      <c r="Q131" s="75" t="s">
        <v>435</v>
      </c>
      <c r="R131" s="73" t="s">
        <v>436</v>
      </c>
    </row>
    <row r="132" spans="17:18" ht="12.75">
      <c r="Q132" s="73" t="s">
        <v>426</v>
      </c>
      <c r="R132" s="73" t="s">
        <v>427</v>
      </c>
    </row>
    <row r="133" spans="17:18" ht="12.75">
      <c r="Q133" s="73" t="s">
        <v>493</v>
      </c>
      <c r="R133" s="73" t="s">
        <v>494</v>
      </c>
    </row>
    <row r="134" spans="17:18" ht="12.75">
      <c r="Q134" s="73" t="s">
        <v>483</v>
      </c>
      <c r="R134" s="73" t="s">
        <v>484</v>
      </c>
    </row>
    <row r="135" spans="17:18" ht="12.75">
      <c r="Q135" s="73" t="s">
        <v>252</v>
      </c>
      <c r="R135" s="73" t="s">
        <v>239</v>
      </c>
    </row>
    <row r="136" spans="17:18" ht="12.75">
      <c r="Q136" s="73" t="s">
        <v>126</v>
      </c>
      <c r="R136" s="73" t="s">
        <v>184</v>
      </c>
    </row>
    <row r="137" spans="17:18" ht="12.75">
      <c r="Q137" s="73" t="s">
        <v>127</v>
      </c>
      <c r="R137" s="73" t="s">
        <v>185</v>
      </c>
    </row>
    <row r="138" spans="17:18" ht="12.75">
      <c r="Q138" s="73" t="s">
        <v>351</v>
      </c>
      <c r="R138" s="73" t="s">
        <v>350</v>
      </c>
    </row>
    <row r="139" spans="17:18" ht="12.75">
      <c r="Q139" s="73" t="s">
        <v>358</v>
      </c>
      <c r="R139" s="73" t="s">
        <v>359</v>
      </c>
    </row>
    <row r="140" spans="17:18" ht="12.75">
      <c r="Q140" s="73" t="s">
        <v>128</v>
      </c>
      <c r="R140" s="73" t="s">
        <v>186</v>
      </c>
    </row>
    <row r="141" spans="17:18" ht="12.75">
      <c r="Q141" s="73" t="s">
        <v>253</v>
      </c>
      <c r="R141" s="73" t="s">
        <v>240</v>
      </c>
    </row>
    <row r="142" spans="17:18" ht="12.75">
      <c r="Q142" s="73" t="s">
        <v>129</v>
      </c>
      <c r="R142" s="73" t="s">
        <v>187</v>
      </c>
    </row>
    <row r="143" spans="17:18" ht="12.75">
      <c r="Q143" s="73" t="s">
        <v>130</v>
      </c>
      <c r="R143" s="73" t="s">
        <v>188</v>
      </c>
    </row>
    <row r="144" spans="17:18" ht="12.75">
      <c r="Q144" s="73" t="s">
        <v>131</v>
      </c>
      <c r="R144" s="73" t="s">
        <v>189</v>
      </c>
    </row>
    <row r="145" spans="17:18" ht="12.75">
      <c r="Q145" s="73" t="s">
        <v>132</v>
      </c>
      <c r="R145" s="73" t="s">
        <v>190</v>
      </c>
    </row>
    <row r="146" spans="17:18" ht="12.75">
      <c r="Q146" s="73" t="s">
        <v>133</v>
      </c>
      <c r="R146" s="73" t="s">
        <v>191</v>
      </c>
    </row>
    <row r="147" spans="17:18" ht="12.75">
      <c r="Q147" s="73" t="s">
        <v>134</v>
      </c>
      <c r="R147" s="73" t="s">
        <v>192</v>
      </c>
    </row>
    <row r="148" spans="17:18" ht="12.75">
      <c r="Q148" s="73" t="s">
        <v>254</v>
      </c>
      <c r="R148" s="73" t="s">
        <v>241</v>
      </c>
    </row>
    <row r="149" spans="17:18" ht="12.75">
      <c r="Q149" s="73" t="s">
        <v>135</v>
      </c>
      <c r="R149" s="73" t="s">
        <v>193</v>
      </c>
    </row>
    <row r="150" spans="17:18" ht="12.75">
      <c r="Q150" s="73" t="s">
        <v>393</v>
      </c>
      <c r="R150" s="73" t="s">
        <v>394</v>
      </c>
    </row>
    <row r="151" spans="17:18" ht="12.75">
      <c r="Q151" s="73" t="s">
        <v>346</v>
      </c>
      <c r="R151" s="73" t="s">
        <v>347</v>
      </c>
    </row>
    <row r="152" spans="17:18" ht="12.75">
      <c r="Q152" s="73" t="s">
        <v>395</v>
      </c>
      <c r="R152" s="73" t="s">
        <v>396</v>
      </c>
    </row>
    <row r="153" spans="17:18" ht="12.75">
      <c r="Q153" s="73" t="s">
        <v>411</v>
      </c>
      <c r="R153" s="73" t="s">
        <v>405</v>
      </c>
    </row>
    <row r="154" spans="17:18" ht="12.75">
      <c r="Q154" s="73" t="s">
        <v>136</v>
      </c>
      <c r="R154" s="73" t="s">
        <v>194</v>
      </c>
    </row>
    <row r="155" spans="17:18" ht="12.75">
      <c r="Q155" s="73" t="s">
        <v>369</v>
      </c>
      <c r="R155" s="73" t="s">
        <v>370</v>
      </c>
    </row>
    <row r="156" spans="17:18" ht="12.75">
      <c r="Q156" s="73" t="s">
        <v>137</v>
      </c>
      <c r="R156" s="73" t="s">
        <v>195</v>
      </c>
    </row>
    <row r="157" spans="17:18" ht="12.75">
      <c r="Q157" s="73" t="s">
        <v>348</v>
      </c>
      <c r="R157" s="73" t="s">
        <v>349</v>
      </c>
    </row>
    <row r="158" spans="17:18" ht="12.75">
      <c r="Q158" s="75" t="s">
        <v>431</v>
      </c>
      <c r="R158" s="73" t="s">
        <v>432</v>
      </c>
    </row>
    <row r="159" spans="17:18" ht="12.75">
      <c r="Q159" s="73" t="s">
        <v>255</v>
      </c>
      <c r="R159" s="73" t="s">
        <v>242</v>
      </c>
    </row>
    <row r="160" spans="17:18" ht="12.75">
      <c r="Q160" s="73" t="s">
        <v>138</v>
      </c>
      <c r="R160" s="73" t="s">
        <v>196</v>
      </c>
    </row>
    <row r="161" spans="17:18" ht="12.75">
      <c r="Q161" s="73" t="s">
        <v>256</v>
      </c>
      <c r="R161" s="73" t="s">
        <v>243</v>
      </c>
    </row>
    <row r="162" spans="17:18" ht="12.75">
      <c r="Q162" s="73" t="s">
        <v>317</v>
      </c>
      <c r="R162" s="73" t="s">
        <v>318</v>
      </c>
    </row>
    <row r="163" spans="17:18" ht="12.75">
      <c r="Q163" s="75" t="s">
        <v>437</v>
      </c>
      <c r="R163" s="73" t="s">
        <v>438</v>
      </c>
    </row>
    <row r="164" spans="17:18" ht="12.75">
      <c r="Q164" s="73" t="s">
        <v>319</v>
      </c>
      <c r="R164" s="73" t="s">
        <v>320</v>
      </c>
    </row>
    <row r="165" spans="17:18" ht="12.75">
      <c r="Q165" s="73" t="s">
        <v>397</v>
      </c>
      <c r="R165" s="73" t="s">
        <v>398</v>
      </c>
    </row>
    <row r="166" spans="17:18" ht="12.75">
      <c r="Q166" s="73" t="s">
        <v>495</v>
      </c>
      <c r="R166" s="73" t="s">
        <v>496</v>
      </c>
    </row>
    <row r="167" spans="17:18" ht="12.75">
      <c r="Q167" s="73" t="s">
        <v>321</v>
      </c>
      <c r="R167" s="73" t="s">
        <v>322</v>
      </c>
    </row>
    <row r="168" spans="17:18" ht="12.75">
      <c r="Q168" s="73" t="s">
        <v>257</v>
      </c>
      <c r="R168" s="73" t="s">
        <v>244</v>
      </c>
    </row>
    <row r="169" spans="17:18" ht="12.75">
      <c r="Q169" s="73" t="s">
        <v>139</v>
      </c>
      <c r="R169" s="73" t="s">
        <v>197</v>
      </c>
    </row>
  </sheetData>
  <sheetProtection password="C34C" sheet="1"/>
  <dataValidations count="1">
    <dataValidation type="list" allowBlank="1" showInputMessage="1" showErrorMessage="1" sqref="E22">
      <formula1>$Q$2:$Q$108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5" sqref="B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6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2121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elavrinova</dc:creator>
  <cp:keywords/>
  <dc:description/>
  <cp:lastModifiedBy>Администратор</cp:lastModifiedBy>
  <cp:lastPrinted>2012-07-13T09:20:09Z</cp:lastPrinted>
  <dcterms:created xsi:type="dcterms:W3CDTF">2007-09-21T07:01:23Z</dcterms:created>
  <dcterms:modified xsi:type="dcterms:W3CDTF">2019-04-03T10:09:15Z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